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Cashflow Adjustment Ratio" sheetId="4" r:id="rId1"/>
  </sheets>
  <calcPr calcId="145621"/>
</workbook>
</file>

<file path=xl/calcChain.xml><?xml version="1.0" encoding="utf-8"?>
<calcChain xmlns="http://schemas.openxmlformats.org/spreadsheetml/2006/main">
  <c r="H53" i="4" l="1"/>
  <c r="H49" i="4"/>
  <c r="G22" i="4" l="1"/>
  <c r="H22" i="4"/>
  <c r="C11" i="4" l="1"/>
  <c r="C14" i="4" s="1"/>
  <c r="C15" i="4" s="1"/>
  <c r="D11" i="4"/>
  <c r="E11" i="4"/>
  <c r="F11" i="4"/>
  <c r="G11" i="4"/>
  <c r="H11" i="4"/>
  <c r="I11" i="4"/>
  <c r="J11" i="4"/>
  <c r="K11" i="4"/>
  <c r="L11" i="4"/>
  <c r="M11" i="4"/>
  <c r="N11" i="4"/>
  <c r="D12" i="4"/>
  <c r="E12" i="4"/>
  <c r="F12" i="4"/>
  <c r="G12" i="4"/>
  <c r="H12" i="4"/>
  <c r="I12" i="4"/>
  <c r="J12" i="4"/>
  <c r="K12" i="4"/>
  <c r="L12" i="4"/>
  <c r="M12" i="4"/>
  <c r="N12" i="4"/>
  <c r="E13" i="4"/>
  <c r="F13" i="4"/>
  <c r="G13" i="4"/>
  <c r="H13" i="4"/>
  <c r="I13" i="4"/>
  <c r="J13" i="4"/>
  <c r="K13" i="4"/>
  <c r="L13" i="4"/>
  <c r="M13" i="4"/>
  <c r="N13" i="4"/>
  <c r="C21" i="4"/>
  <c r="C24" i="4" s="1"/>
  <c r="C27" i="4" s="1"/>
  <c r="D21" i="4"/>
  <c r="E21" i="4"/>
  <c r="F21" i="4"/>
  <c r="G21" i="4"/>
  <c r="H21" i="4"/>
  <c r="I21" i="4"/>
  <c r="J21" i="4"/>
  <c r="K21" i="4"/>
  <c r="L21" i="4"/>
  <c r="M21" i="4"/>
  <c r="N21" i="4"/>
  <c r="D22" i="4"/>
  <c r="E22" i="4"/>
  <c r="F22" i="4"/>
  <c r="I22" i="4"/>
  <c r="J22" i="4"/>
  <c r="K22" i="4"/>
  <c r="L22" i="4"/>
  <c r="M22" i="4"/>
  <c r="N22" i="4"/>
  <c r="E23" i="4"/>
  <c r="F23" i="4"/>
  <c r="G23" i="4"/>
  <c r="H23" i="4"/>
  <c r="I23" i="4"/>
  <c r="J23" i="4"/>
  <c r="K23" i="4"/>
  <c r="L23" i="4"/>
  <c r="M23" i="4"/>
  <c r="N23" i="4"/>
  <c r="D26" i="4"/>
  <c r="E26" i="4" s="1"/>
  <c r="C33" i="4"/>
  <c r="C36" i="4" s="1"/>
  <c r="C39" i="4" s="1"/>
  <c r="D33" i="4"/>
  <c r="E33" i="4"/>
  <c r="F33" i="4"/>
  <c r="G33" i="4"/>
  <c r="H33" i="4"/>
  <c r="I33" i="4"/>
  <c r="J33" i="4"/>
  <c r="K33" i="4"/>
  <c r="L33" i="4"/>
  <c r="M33" i="4"/>
  <c r="N33" i="4"/>
  <c r="D34" i="4"/>
  <c r="E34" i="4"/>
  <c r="F34" i="4"/>
  <c r="G34" i="4"/>
  <c r="I34" i="4"/>
  <c r="J34" i="4"/>
  <c r="K34" i="4"/>
  <c r="L34" i="4"/>
  <c r="M34" i="4"/>
  <c r="N34" i="4"/>
  <c r="E35" i="4"/>
  <c r="F35" i="4"/>
  <c r="G35" i="4"/>
  <c r="J35" i="4"/>
  <c r="K35" i="4"/>
  <c r="L35" i="4"/>
  <c r="M35" i="4"/>
  <c r="N35" i="4"/>
  <c r="D38" i="4"/>
  <c r="E38" i="4" s="1"/>
  <c r="F38" i="4" s="1"/>
  <c r="C48" i="4"/>
  <c r="C51" i="4" s="1"/>
  <c r="D48" i="4"/>
  <c r="E48" i="4"/>
  <c r="F48" i="4"/>
  <c r="G48" i="4"/>
  <c r="H48" i="4"/>
  <c r="I48" i="4"/>
  <c r="J48" i="4"/>
  <c r="K48" i="4"/>
  <c r="L48" i="4"/>
  <c r="M48" i="4"/>
  <c r="N48" i="4"/>
  <c r="D49" i="4"/>
  <c r="E49" i="4"/>
  <c r="F49" i="4"/>
  <c r="G49" i="4"/>
  <c r="I49" i="4"/>
  <c r="J49" i="4"/>
  <c r="K49" i="4"/>
  <c r="L49" i="4"/>
  <c r="M49" i="4"/>
  <c r="N49" i="4"/>
  <c r="E50" i="4"/>
  <c r="F50" i="4"/>
  <c r="G50" i="4"/>
  <c r="H50" i="4"/>
  <c r="I50" i="4"/>
  <c r="J50" i="4"/>
  <c r="K50" i="4"/>
  <c r="L50" i="4"/>
  <c r="M50" i="4"/>
  <c r="N50" i="4"/>
  <c r="C52" i="4"/>
  <c r="C55" i="4" s="1"/>
  <c r="D52" i="4"/>
  <c r="E52" i="4"/>
  <c r="F52" i="4"/>
  <c r="G52" i="4"/>
  <c r="H52" i="4"/>
  <c r="I52" i="4"/>
  <c r="J52" i="4"/>
  <c r="K52" i="4"/>
  <c r="L52" i="4"/>
  <c r="M52" i="4"/>
  <c r="N52" i="4"/>
  <c r="D53" i="4"/>
  <c r="E53" i="4"/>
  <c r="F53" i="4"/>
  <c r="G53" i="4"/>
  <c r="I53" i="4"/>
  <c r="J53" i="4"/>
  <c r="K53" i="4"/>
  <c r="L53" i="4"/>
  <c r="M53" i="4"/>
  <c r="N53" i="4"/>
  <c r="E54" i="4"/>
  <c r="F54" i="4"/>
  <c r="G54" i="4"/>
  <c r="H54" i="4"/>
  <c r="I54" i="4"/>
  <c r="J54" i="4"/>
  <c r="K54" i="4"/>
  <c r="L54" i="4"/>
  <c r="M54" i="4"/>
  <c r="N54" i="4"/>
  <c r="D57" i="4"/>
  <c r="C65" i="4"/>
  <c r="C68" i="4" s="1"/>
  <c r="D65" i="4"/>
  <c r="E65" i="4"/>
  <c r="F65" i="4"/>
  <c r="G65" i="4"/>
  <c r="H65" i="4"/>
  <c r="I65" i="4"/>
  <c r="J65" i="4"/>
  <c r="K65" i="4"/>
  <c r="L65" i="4"/>
  <c r="M65" i="4"/>
  <c r="N65" i="4"/>
  <c r="D66" i="4"/>
  <c r="E66" i="4"/>
  <c r="F66" i="4"/>
  <c r="G66" i="4"/>
  <c r="I66" i="4"/>
  <c r="J66" i="4"/>
  <c r="K66" i="4"/>
  <c r="L66" i="4"/>
  <c r="M66" i="4"/>
  <c r="N66" i="4"/>
  <c r="E67" i="4"/>
  <c r="F67" i="4"/>
  <c r="G67" i="4"/>
  <c r="J67" i="4"/>
  <c r="K67" i="4"/>
  <c r="L67" i="4"/>
  <c r="M67" i="4"/>
  <c r="N67" i="4"/>
  <c r="C69" i="4"/>
  <c r="C72" i="4" s="1"/>
  <c r="D69" i="4"/>
  <c r="E69" i="4"/>
  <c r="F69" i="4"/>
  <c r="G69" i="4"/>
  <c r="H69" i="4"/>
  <c r="I69" i="4"/>
  <c r="J69" i="4"/>
  <c r="K69" i="4"/>
  <c r="L69" i="4"/>
  <c r="M69" i="4"/>
  <c r="N69" i="4"/>
  <c r="D70" i="4"/>
  <c r="E70" i="4"/>
  <c r="F70" i="4"/>
  <c r="G70" i="4"/>
  <c r="I70" i="4"/>
  <c r="J70" i="4"/>
  <c r="K70" i="4"/>
  <c r="L70" i="4"/>
  <c r="M70" i="4"/>
  <c r="N70" i="4"/>
  <c r="E71" i="4"/>
  <c r="F71" i="4"/>
  <c r="G71" i="4"/>
  <c r="J71" i="4"/>
  <c r="K71" i="4"/>
  <c r="L71" i="4"/>
  <c r="M71" i="4"/>
  <c r="N71" i="4"/>
  <c r="D74" i="4"/>
  <c r="E74" i="4" s="1"/>
  <c r="C75" i="4" l="1"/>
  <c r="E24" i="4"/>
  <c r="E27" i="4" s="1"/>
  <c r="N68" i="4"/>
  <c r="M72" i="4"/>
  <c r="C58" i="4"/>
  <c r="K36" i="4"/>
  <c r="K37" i="4" s="1"/>
  <c r="J36" i="4"/>
  <c r="J37" i="4" s="1"/>
  <c r="N51" i="4"/>
  <c r="H14" i="4"/>
  <c r="H15" i="4" s="1"/>
  <c r="M14" i="4"/>
  <c r="M15" i="4" s="1"/>
  <c r="E14" i="4"/>
  <c r="E15" i="4" s="1"/>
  <c r="K68" i="4"/>
  <c r="D14" i="4"/>
  <c r="D15" i="4" s="1"/>
  <c r="D16" i="4" s="1"/>
  <c r="F68" i="4"/>
  <c r="J68" i="4"/>
  <c r="L55" i="4"/>
  <c r="D55" i="4"/>
  <c r="M51" i="4"/>
  <c r="E51" i="4"/>
  <c r="I14" i="4"/>
  <c r="I15" i="4" s="1"/>
  <c r="M55" i="4"/>
  <c r="E55" i="4"/>
  <c r="I24" i="4"/>
  <c r="I27" i="4" s="1"/>
  <c r="K14" i="4"/>
  <c r="K15" i="4" s="1"/>
  <c r="F36" i="4"/>
  <c r="F39" i="4" s="1"/>
  <c r="G24" i="4"/>
  <c r="G27" i="4" s="1"/>
  <c r="J51" i="4"/>
  <c r="F51" i="4"/>
  <c r="J24" i="4"/>
  <c r="J25" i="4" s="1"/>
  <c r="G68" i="4"/>
  <c r="M36" i="4"/>
  <c r="N36" i="4"/>
  <c r="L14" i="4"/>
  <c r="L15" i="4" s="1"/>
  <c r="N14" i="4"/>
  <c r="N15" i="4" s="1"/>
  <c r="F14" i="4"/>
  <c r="F15" i="4" s="1"/>
  <c r="E72" i="4"/>
  <c r="H55" i="4"/>
  <c r="D36" i="4"/>
  <c r="D39" i="4" s="1"/>
  <c r="D40" i="4" s="1"/>
  <c r="N24" i="4"/>
  <c r="N25" i="4" s="1"/>
  <c r="F24" i="4"/>
  <c r="J72" i="4"/>
  <c r="D72" i="4"/>
  <c r="N72" i="4"/>
  <c r="N73" i="4" s="1"/>
  <c r="F72" i="4"/>
  <c r="I55" i="4"/>
  <c r="G36" i="4"/>
  <c r="G39" i="4" s="1"/>
  <c r="K24" i="4"/>
  <c r="K27" i="4" s="1"/>
  <c r="E68" i="4"/>
  <c r="D68" i="4"/>
  <c r="I51" i="4"/>
  <c r="G14" i="4"/>
  <c r="G15" i="4" s="1"/>
  <c r="J14" i="4"/>
  <c r="J15" i="4" s="1"/>
  <c r="L24" i="4"/>
  <c r="L25" i="4" s="1"/>
  <c r="D24" i="4"/>
  <c r="D27" i="4" s="1"/>
  <c r="D28" i="4" s="1"/>
  <c r="E28" i="4" s="1"/>
  <c r="M24" i="4"/>
  <c r="M27" i="4" s="1"/>
  <c r="L51" i="4"/>
  <c r="D51" i="4"/>
  <c r="D58" i="4" s="1"/>
  <c r="D59" i="4" s="1"/>
  <c r="G51" i="4"/>
  <c r="L68" i="4"/>
  <c r="E36" i="4"/>
  <c r="H24" i="4"/>
  <c r="H27" i="4" s="1"/>
  <c r="G72" i="4"/>
  <c r="K55" i="4"/>
  <c r="N55" i="4"/>
  <c r="N56" i="4" s="1"/>
  <c r="F55" i="4"/>
  <c r="H51" i="4"/>
  <c r="K51" i="4"/>
  <c r="L72" i="4"/>
  <c r="L36" i="4"/>
  <c r="K72" i="4"/>
  <c r="M68" i="4"/>
  <c r="G55" i="4"/>
  <c r="J55" i="4"/>
  <c r="G38" i="4"/>
  <c r="E57" i="4"/>
  <c r="L75" i="4" l="1"/>
  <c r="N75" i="4"/>
  <c r="J75" i="4"/>
  <c r="J56" i="4"/>
  <c r="F56" i="4"/>
  <c r="D75" i="4"/>
  <c r="D76" i="4" s="1"/>
  <c r="E75" i="4"/>
  <c r="M73" i="4"/>
  <c r="M75" i="4"/>
  <c r="G75" i="4"/>
  <c r="F75" i="4"/>
  <c r="K75" i="4"/>
  <c r="L58" i="4"/>
  <c r="J39" i="4"/>
  <c r="H58" i="4"/>
  <c r="G58" i="4"/>
  <c r="E58" i="4"/>
  <c r="E59" i="4" s="1"/>
  <c r="J58" i="4"/>
  <c r="E16" i="4"/>
  <c r="F16" i="4" s="1"/>
  <c r="G16" i="4" s="1"/>
  <c r="H16" i="4" s="1"/>
  <c r="I16" i="4" s="1"/>
  <c r="J16" i="4" s="1"/>
  <c r="K16" i="4" s="1"/>
  <c r="L16" i="4" s="1"/>
  <c r="M16" i="4" s="1"/>
  <c r="N16" i="4" s="1"/>
  <c r="M56" i="4"/>
  <c r="M58" i="4"/>
  <c r="N58" i="4"/>
  <c r="K58" i="4"/>
  <c r="I58" i="4"/>
  <c r="F58" i="4"/>
  <c r="H56" i="4"/>
  <c r="J73" i="4"/>
  <c r="K39" i="4"/>
  <c r="I56" i="4"/>
  <c r="F73" i="4"/>
  <c r="F74" i="4" s="1"/>
  <c r="G74" i="4" s="1"/>
  <c r="L56" i="4"/>
  <c r="K73" i="4"/>
  <c r="K56" i="4"/>
  <c r="F25" i="4"/>
  <c r="F26" i="4" s="1"/>
  <c r="G26" i="4" s="1"/>
  <c r="F27" i="4"/>
  <c r="F28" i="4" s="1"/>
  <c r="G28" i="4" s="1"/>
  <c r="H28" i="4" s="1"/>
  <c r="I28" i="4" s="1"/>
  <c r="L73" i="4"/>
  <c r="I25" i="4"/>
  <c r="L27" i="4"/>
  <c r="J27" i="4"/>
  <c r="M25" i="4"/>
  <c r="N27" i="4"/>
  <c r="K25" i="4"/>
  <c r="L37" i="4"/>
  <c r="L39" i="4"/>
  <c r="N37" i="4"/>
  <c r="N39" i="4"/>
  <c r="M37" i="4"/>
  <c r="M39" i="4"/>
  <c r="E39" i="4"/>
  <c r="E40" i="4" s="1"/>
  <c r="F40" i="4" s="1"/>
  <c r="G40" i="4" s="1"/>
  <c r="G42" i="4" s="1"/>
  <c r="H25" i="4"/>
  <c r="F57" i="4"/>
  <c r="E76" i="4" l="1"/>
  <c r="F76" i="4" s="1"/>
  <c r="G76" i="4" s="1"/>
  <c r="G78" i="4" s="1"/>
  <c r="F59" i="4"/>
  <c r="G59" i="4" s="1"/>
  <c r="H59" i="4" s="1"/>
  <c r="I59" i="4" s="1"/>
  <c r="J59" i="4" s="1"/>
  <c r="K59" i="4" s="1"/>
  <c r="L59" i="4" s="1"/>
  <c r="M59" i="4" s="1"/>
  <c r="N59" i="4" s="1"/>
  <c r="J28" i="4"/>
  <c r="K28" i="4" s="1"/>
  <c r="L28" i="4" s="1"/>
  <c r="M28" i="4" s="1"/>
  <c r="N28" i="4" s="1"/>
  <c r="H26" i="4"/>
  <c r="I26" i="4" s="1"/>
  <c r="J26" i="4" s="1"/>
  <c r="K26" i="4" s="1"/>
  <c r="L26" i="4" s="1"/>
  <c r="M26" i="4" s="1"/>
  <c r="N26" i="4" s="1"/>
  <c r="G57" i="4"/>
  <c r="H70" i="4" l="1"/>
  <c r="I67" i="4"/>
  <c r="I68" i="4" s="1"/>
  <c r="I71" i="4"/>
  <c r="I72" i="4" s="1"/>
  <c r="H66" i="4"/>
  <c r="H71" i="4"/>
  <c r="H72" i="4" s="1"/>
  <c r="H67" i="4"/>
  <c r="H57" i="4"/>
  <c r="I57" i="4" s="1"/>
  <c r="J57" i="4" s="1"/>
  <c r="K57" i="4" s="1"/>
  <c r="L57" i="4" s="1"/>
  <c r="M57" i="4" s="1"/>
  <c r="N57" i="4" s="1"/>
  <c r="I75" i="4" l="1"/>
  <c r="H68" i="4"/>
  <c r="H75" i="4" s="1"/>
  <c r="H76" i="4" s="1"/>
  <c r="I76" i="4" s="1"/>
  <c r="J76" i="4" s="1"/>
  <c r="K76" i="4" s="1"/>
  <c r="L76" i="4" s="1"/>
  <c r="M76" i="4" s="1"/>
  <c r="N76" i="4" s="1"/>
  <c r="I73" i="4"/>
  <c r="H34" i="4"/>
  <c r="I35" i="4"/>
  <c r="I36" i="4" s="1"/>
  <c r="H35" i="4"/>
  <c r="H73" i="4"/>
  <c r="H74" i="4" s="1"/>
  <c r="I74" i="4" l="1"/>
  <c r="J74" i="4" s="1"/>
  <c r="K74" i="4" s="1"/>
  <c r="L74" i="4" s="1"/>
  <c r="M74" i="4" s="1"/>
  <c r="N74" i="4" s="1"/>
  <c r="I39" i="4"/>
  <c r="I37" i="4"/>
  <c r="H36" i="4"/>
  <c r="H37" i="4" l="1"/>
  <c r="H38" i="4" s="1"/>
  <c r="I38" i="4" s="1"/>
  <c r="J38" i="4" s="1"/>
  <c r="K38" i="4" s="1"/>
  <c r="L38" i="4" s="1"/>
  <c r="M38" i="4" s="1"/>
  <c r="N38" i="4" s="1"/>
  <c r="H39" i="4"/>
  <c r="H40" i="4" s="1"/>
  <c r="I40" i="4" s="1"/>
  <c r="J40" i="4" s="1"/>
  <c r="K40" i="4" s="1"/>
  <c r="L40" i="4" s="1"/>
  <c r="M40" i="4" s="1"/>
  <c r="N40" i="4" s="1"/>
</calcChain>
</file>

<file path=xl/comments1.xml><?xml version="1.0" encoding="utf-8"?>
<comments xmlns="http://schemas.openxmlformats.org/spreadsheetml/2006/main">
  <authors>
    <author>Author</author>
  </authors>
  <commentList>
    <comment ref="G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Last actuals period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example shows a Debtors closing balance that does not agree with the Payment Profiles.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Last actuals period</t>
        </r>
      </text>
    </comment>
    <comment ref="G25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Actual debtor is not as expected. It is more than expected by $100. </t>
        </r>
      </text>
    </comment>
    <comment ref="N2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If we stop projecting sales you note raw cashflow never corrects the problem in the  actual debtor balance. 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Last actuals period</t>
        </r>
      </text>
    </comment>
    <comment ref="H3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Cashflow based on actuals periods are adjusted by adjusetment ratio to account for difference in debtor balance.</t>
        </r>
      </text>
    </comment>
    <comment ref="G3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Actual debtor is not as expected. It is more than expected by $100. </t>
        </r>
      </text>
    </comment>
    <comment ref="N3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Debtors now balance to zero after no more sales projections. </t>
        </r>
      </text>
    </comment>
    <comment ref="G42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Debtor adjustment ratio is Actual Debtor/Expected Debtor.</t>
        </r>
      </text>
    </comment>
    <comment ref="G4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Last actuals period</t>
        </r>
      </text>
    </comment>
    <comment ref="G5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Actual debtor is not as expected. It is more than expected by $100. 
Calxa does not look at transaction detail. Based on the info we have we don't know which sales account has not been collected.</t>
        </r>
      </text>
    </comment>
    <comment ref="N57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If we stop projecting sales you note raw cashflow never corrects the problem in the  actual debtor balance. </t>
        </r>
      </text>
    </comment>
    <comment ref="G6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Last actuals period</t>
        </r>
      </text>
    </comment>
    <comment ref="H66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Cashflow based on actuals periods are adjusted by adjusetment ratio to account for difference in debtor balance.</t>
        </r>
      </text>
    </comment>
    <comment ref="H70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The same ratio is used on all sales account because we don't know which sales account has not been collected. </t>
        </r>
      </text>
    </comment>
    <comment ref="G7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Actual debtor is not as expected. It is more than expected by $100. 
Calxa does not look at transaction detail. Based on the info we have we don't know which sales account has not been collected.</t>
        </r>
      </text>
    </comment>
    <comment ref="N74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Debtors now balance to zero after no more sales projections. </t>
        </r>
      </text>
    </comment>
    <comment ref="G78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Debtor adjustment ratio is Actual Debtor/Expected Debtor.</t>
        </r>
      </text>
    </comment>
  </commentList>
</comments>
</file>

<file path=xl/sharedStrings.xml><?xml version="1.0" encoding="utf-8"?>
<sst xmlns="http://schemas.openxmlformats.org/spreadsheetml/2006/main" count="129" uniqueCount="55">
  <si>
    <t>Sales A Cashflow 2 months</t>
  </si>
  <si>
    <t>Sales A Cashflow Current</t>
  </si>
  <si>
    <t>Sales A</t>
  </si>
  <si>
    <t>Sales B</t>
  </si>
  <si>
    <t>Aug</t>
  </si>
  <si>
    <t>Jul</t>
  </si>
  <si>
    <t>Jun</t>
  </si>
  <si>
    <t>May</t>
  </si>
  <si>
    <t>Apr</t>
  </si>
  <si>
    <t>Mar</t>
  </si>
  <si>
    <t>Feb</t>
  </si>
  <si>
    <t>Jan</t>
  </si>
  <si>
    <t>Dec</t>
  </si>
  <si>
    <t>Nov</t>
  </si>
  <si>
    <t>Oct</t>
  </si>
  <si>
    <t>Debtors Closing Expected</t>
  </si>
  <si>
    <t>Debtors Closing</t>
  </si>
  <si>
    <t>2 months</t>
  </si>
  <si>
    <t>1 month</t>
  </si>
  <si>
    <t>Current</t>
  </si>
  <si>
    <t>Debtors Movement Actual/Forecast</t>
  </si>
  <si>
    <t>Debtors Movement Expected</t>
  </si>
  <si>
    <t>Debtors Closing Actual</t>
  </si>
  <si>
    <t>Debtor closing adjustment ratio</t>
  </si>
  <si>
    <t>Debtor adjustment ratio</t>
  </si>
  <si>
    <t>Payment Profile for Sales A</t>
  </si>
  <si>
    <t>Payment Profile for Sales B</t>
  </si>
  <si>
    <t xml:space="preserve">Raw Cashflow </t>
  </si>
  <si>
    <t>Payment Profiles</t>
  </si>
  <si>
    <t>Sales A Base</t>
  </si>
  <si>
    <t>Sales A Cashflow 1 month</t>
  </si>
  <si>
    <t xml:space="preserve">Sales A Raw Cashflow </t>
  </si>
  <si>
    <t>Raw Unadjusted Cashflow</t>
  </si>
  <si>
    <t>Sales A Expected Cashflow Current</t>
  </si>
  <si>
    <t>Sales A Expected Cashflow 1 month</t>
  </si>
  <si>
    <t>Sales A Expected Cashflow 2 months</t>
  </si>
  <si>
    <t xml:space="preserve">Sales A Expected Cashflow </t>
  </si>
  <si>
    <t>Adjusted Cashflow</t>
  </si>
  <si>
    <t>Sales A Adjusted Cashflow Current</t>
  </si>
  <si>
    <t>Sales A Adjusted Cashflow 1 month</t>
  </si>
  <si>
    <t>Sales A Adjusted Cashflow 2 months</t>
  </si>
  <si>
    <t>Sales A Adjusted Cashflow</t>
  </si>
  <si>
    <t>Two Sales - Raw Unadjusted Cashflow</t>
  </si>
  <si>
    <t>Two Sales - Adjusted Cashflow</t>
  </si>
  <si>
    <t>Sales B Expected Cashflow Current</t>
  </si>
  <si>
    <t xml:space="preserve">Sales B Expected Cashflow 1 month </t>
  </si>
  <si>
    <t>Sales B Expected Cashflow 2 months</t>
  </si>
  <si>
    <t xml:space="preserve">Sales A Expected Cashflow 1 month </t>
  </si>
  <si>
    <t>Sales B Adjusted Cashflow</t>
  </si>
  <si>
    <t>Sales B  Raw Cashflow</t>
  </si>
  <si>
    <t>Sales A Raw Cashflow</t>
  </si>
  <si>
    <t>Sales B Adjusted Cashflow Current</t>
  </si>
  <si>
    <t>Sales B Adjusted Cashflow 1 month</t>
  </si>
  <si>
    <t>Sales B Adjusted Cashflow 2 months</t>
  </si>
  <si>
    <t>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</si>
</sst>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6" fillId="5" borderId="0" applyNumberFormat="0" applyBorder="0" applyAlignment="0" applyProtection="0"/>
    <xf numFmtId="0" fontId="7" fillId="6" borderId="0" applyNumberFormat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/>
    <xf numFmtId="0" fontId="0" fillId="0" borderId="2" xfId="0" applyBorder="1"/>
    <xf numFmtId="0" fontId="0" fillId="0" borderId="0" xfId="0" applyFill="1"/>
    <xf numFmtId="0" fontId="2" fillId="0" borderId="2" xfId="0" applyFont="1" applyBorder="1"/>
    <xf numFmtId="0" fontId="0" fillId="0" borderId="0" xfId="0" applyBorder="1"/>
    <xf numFmtId="0" fontId="0" fillId="0" borderId="0" xfId="0" applyFont="1" applyBorder="1"/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1" xfId="1"/>
    <xf numFmtId="0" fontId="3" fillId="0" borderId="0" xfId="0" applyFont="1"/>
    <xf numFmtId="9" fontId="0" fillId="0" borderId="0" xfId="0" applyNumberFormat="1"/>
    <xf numFmtId="0" fontId="7" fillId="6" borderId="2" xfId="3" applyBorder="1"/>
    <xf numFmtId="0" fontId="7" fillId="6" borderId="0" xfId="3"/>
    <xf numFmtId="0" fontId="6" fillId="5" borderId="0" xfId="2"/>
    <xf numFmtId="0" fontId="6" fillId="5" borderId="0" xfId="2" applyBorder="1"/>
    <xf numFmtId="0" fontId="6" fillId="5" borderId="2" xfId="2" applyBorder="1"/>
    <xf numFmtId="0" fontId="11" fillId="0" borderId="3" xfId="0" applyFont="1" applyBorder="1"/>
    <xf numFmtId="0" fontId="11" fillId="0" borderId="0" xfId="0" applyFont="1" applyBorder="1"/>
    <xf numFmtId="0" fontId="12" fillId="0" borderId="2" xfId="0" applyFont="1" applyBorder="1"/>
    <xf numFmtId="0" fontId="10" fillId="0" borderId="4" xfId="0" applyFont="1" applyBorder="1" applyAlignment="1">
      <alignment horizontal="left"/>
    </xf>
  </cellXfs>
  <cellStyles count="4">
    <cellStyle name="Bad" xfId="3" builtinId="27"/>
    <cellStyle name="Good" xfId="2" builtinId="26"/>
    <cellStyle name="Heading 1" xfId="1" builtinId="16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78"/>
  <sheetViews>
    <sheetView tabSelected="1" workbookViewId="0">
      <selection activeCell="P18" sqref="P18"/>
    </sheetView>
  </sheetViews>
  <sheetFormatPr defaultRowHeight="15" x14ac:dyDescent="0.25"/>
  <cols>
    <col min="2" max="2" width="34.28515625" customWidth="1"/>
    <col min="3" max="3" width="8.7109375" customWidth="1"/>
    <col min="4" max="4" width="8.28515625" customWidth="1"/>
    <col min="5" max="5" width="8.7109375" customWidth="1"/>
    <col min="15" max="15" width="9.28515625" customWidth="1"/>
  </cols>
  <sheetData>
    <row r="2" spans="2:14" ht="15.75" thickBot="1" x14ac:dyDescent="0.3">
      <c r="D2" s="23" t="s">
        <v>28</v>
      </c>
      <c r="E2" s="23"/>
      <c r="F2" s="23"/>
      <c r="G2" s="23"/>
      <c r="H2" s="23"/>
      <c r="I2" s="23"/>
      <c r="J2" s="23"/>
      <c r="K2" s="23"/>
    </row>
    <row r="3" spans="2:14" x14ac:dyDescent="0.25">
      <c r="D3" t="s">
        <v>25</v>
      </c>
      <c r="I3" t="s">
        <v>26</v>
      </c>
    </row>
    <row r="4" spans="2:14" x14ac:dyDescent="0.25">
      <c r="D4" t="s">
        <v>19</v>
      </c>
      <c r="E4" s="14">
        <v>0.4</v>
      </c>
      <c r="I4" t="s">
        <v>19</v>
      </c>
      <c r="J4" s="14">
        <v>0.1</v>
      </c>
    </row>
    <row r="5" spans="2:14" x14ac:dyDescent="0.25">
      <c r="D5" t="s">
        <v>18</v>
      </c>
      <c r="E5" s="14">
        <v>0.3</v>
      </c>
      <c r="I5" t="s">
        <v>18</v>
      </c>
      <c r="J5" s="14">
        <v>0.7</v>
      </c>
    </row>
    <row r="6" spans="2:14" x14ac:dyDescent="0.25">
      <c r="D6" t="s">
        <v>17</v>
      </c>
      <c r="E6" s="14">
        <v>0.3</v>
      </c>
      <c r="I6" t="s">
        <v>17</v>
      </c>
      <c r="J6" s="14">
        <v>0.2</v>
      </c>
    </row>
    <row r="8" spans="2:14" ht="20.25" thickBot="1" x14ac:dyDescent="0.35">
      <c r="B8" s="12" t="s">
        <v>27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2:14" ht="15.75" thickTop="1" x14ac:dyDescent="0.25">
      <c r="C9" s="11" t="s">
        <v>14</v>
      </c>
      <c r="D9" s="11" t="s">
        <v>13</v>
      </c>
      <c r="E9" s="11" t="s">
        <v>12</v>
      </c>
      <c r="F9" s="10" t="s">
        <v>11</v>
      </c>
      <c r="G9" s="10" t="s">
        <v>10</v>
      </c>
      <c r="H9" s="9" t="s">
        <v>9</v>
      </c>
      <c r="I9" s="9" t="s">
        <v>8</v>
      </c>
      <c r="J9" s="9" t="s">
        <v>7</v>
      </c>
      <c r="K9" s="9" t="s">
        <v>6</v>
      </c>
      <c r="L9" s="9" t="s">
        <v>5</v>
      </c>
      <c r="M9" s="9" t="s">
        <v>4</v>
      </c>
      <c r="N9" s="9" t="s">
        <v>54</v>
      </c>
    </row>
    <row r="10" spans="2:14" x14ac:dyDescent="0.25">
      <c r="B10" t="s">
        <v>29</v>
      </c>
      <c r="C10">
        <v>0</v>
      </c>
      <c r="D10">
        <v>0</v>
      </c>
      <c r="E10">
        <v>0</v>
      </c>
      <c r="F10">
        <v>1000</v>
      </c>
      <c r="G10">
        <v>1500</v>
      </c>
      <c r="H10">
        <v>2000</v>
      </c>
      <c r="I10">
        <v>1500</v>
      </c>
      <c r="J10">
        <v>1500</v>
      </c>
      <c r="K10">
        <v>0</v>
      </c>
      <c r="L10">
        <v>0</v>
      </c>
      <c r="M10">
        <v>0</v>
      </c>
      <c r="N10">
        <v>0</v>
      </c>
    </row>
    <row r="11" spans="2:14" x14ac:dyDescent="0.25">
      <c r="B11" s="8" t="s">
        <v>1</v>
      </c>
      <c r="C11" s="20">
        <f t="shared" ref="C11:N11" si="0">C10*$E$4</f>
        <v>0</v>
      </c>
      <c r="D11" s="20">
        <f t="shared" si="0"/>
        <v>0</v>
      </c>
      <c r="E11" s="20">
        <f t="shared" si="0"/>
        <v>0</v>
      </c>
      <c r="F11" s="20">
        <f t="shared" si="0"/>
        <v>400</v>
      </c>
      <c r="G11" s="20">
        <f t="shared" si="0"/>
        <v>600</v>
      </c>
      <c r="H11" s="8">
        <f t="shared" si="0"/>
        <v>800</v>
      </c>
      <c r="I11" s="8">
        <f t="shared" si="0"/>
        <v>600</v>
      </c>
      <c r="J11" s="8">
        <f t="shared" si="0"/>
        <v>600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0</v>
      </c>
    </row>
    <row r="12" spans="2:14" x14ac:dyDescent="0.25">
      <c r="B12" s="6" t="s">
        <v>30</v>
      </c>
      <c r="C12" s="21"/>
      <c r="D12" s="21">
        <f t="shared" ref="D12:N12" si="1">C10*$E$5</f>
        <v>0</v>
      </c>
      <c r="E12" s="21">
        <f t="shared" si="1"/>
        <v>0</v>
      </c>
      <c r="F12" s="21">
        <f t="shared" si="1"/>
        <v>0</v>
      </c>
      <c r="G12" s="21">
        <f t="shared" si="1"/>
        <v>300</v>
      </c>
      <c r="H12" s="6">
        <f t="shared" si="1"/>
        <v>450</v>
      </c>
      <c r="I12" s="6">
        <f t="shared" si="1"/>
        <v>600</v>
      </c>
      <c r="J12" s="6">
        <f t="shared" si="1"/>
        <v>450</v>
      </c>
      <c r="K12" s="6">
        <f t="shared" si="1"/>
        <v>450</v>
      </c>
      <c r="L12" s="6">
        <f t="shared" si="1"/>
        <v>0</v>
      </c>
      <c r="M12" s="6">
        <f t="shared" si="1"/>
        <v>0</v>
      </c>
      <c r="N12" s="6">
        <f t="shared" si="1"/>
        <v>0</v>
      </c>
    </row>
    <row r="13" spans="2:14" x14ac:dyDescent="0.25">
      <c r="B13" s="7" t="s">
        <v>0</v>
      </c>
      <c r="C13" s="21"/>
      <c r="D13" s="21"/>
      <c r="E13" s="21">
        <f t="shared" ref="E13:N13" si="2">C10*$E$6</f>
        <v>0</v>
      </c>
      <c r="F13" s="21">
        <f t="shared" si="2"/>
        <v>0</v>
      </c>
      <c r="G13" s="21">
        <f t="shared" si="2"/>
        <v>0</v>
      </c>
      <c r="H13" s="6">
        <f t="shared" si="2"/>
        <v>300</v>
      </c>
      <c r="I13" s="6">
        <f t="shared" si="2"/>
        <v>450</v>
      </c>
      <c r="J13" s="6">
        <f t="shared" si="2"/>
        <v>600</v>
      </c>
      <c r="K13" s="6">
        <f t="shared" si="2"/>
        <v>450</v>
      </c>
      <c r="L13" s="6">
        <f t="shared" si="2"/>
        <v>450</v>
      </c>
      <c r="M13" s="6">
        <f t="shared" si="2"/>
        <v>0</v>
      </c>
      <c r="N13" s="6">
        <f t="shared" si="2"/>
        <v>0</v>
      </c>
    </row>
    <row r="14" spans="2:14" x14ac:dyDescent="0.25">
      <c r="B14" s="5" t="s">
        <v>31</v>
      </c>
      <c r="C14" s="22">
        <f t="shared" ref="C14:N14" si="3">SUM(C11:C13)</f>
        <v>0</v>
      </c>
      <c r="D14" s="22">
        <f t="shared" si="3"/>
        <v>0</v>
      </c>
      <c r="E14" s="22">
        <f t="shared" si="3"/>
        <v>0</v>
      </c>
      <c r="F14" s="22">
        <f t="shared" si="3"/>
        <v>400</v>
      </c>
      <c r="G14" s="22">
        <f t="shared" si="3"/>
        <v>900</v>
      </c>
      <c r="H14" s="5">
        <f t="shared" si="3"/>
        <v>1550</v>
      </c>
      <c r="I14" s="5">
        <f t="shared" si="3"/>
        <v>1650</v>
      </c>
      <c r="J14" s="5">
        <f t="shared" si="3"/>
        <v>1650</v>
      </c>
      <c r="K14" s="5">
        <f t="shared" si="3"/>
        <v>900</v>
      </c>
      <c r="L14" s="5">
        <f t="shared" si="3"/>
        <v>450</v>
      </c>
      <c r="M14" s="5">
        <f t="shared" si="3"/>
        <v>0</v>
      </c>
      <c r="N14" s="5">
        <f t="shared" si="3"/>
        <v>0</v>
      </c>
    </row>
    <row r="15" spans="2:14" x14ac:dyDescent="0.25">
      <c r="B15" t="s">
        <v>20</v>
      </c>
      <c r="C15">
        <f t="shared" ref="C15:N15" si="4">C10-C14</f>
        <v>0</v>
      </c>
      <c r="D15">
        <f t="shared" si="4"/>
        <v>0</v>
      </c>
      <c r="E15">
        <f t="shared" si="4"/>
        <v>0</v>
      </c>
      <c r="F15">
        <f t="shared" si="4"/>
        <v>600</v>
      </c>
      <c r="G15">
        <f t="shared" si="4"/>
        <v>600</v>
      </c>
      <c r="H15">
        <f t="shared" si="4"/>
        <v>450</v>
      </c>
      <c r="I15">
        <f t="shared" si="4"/>
        <v>-150</v>
      </c>
      <c r="J15">
        <f t="shared" si="4"/>
        <v>-150</v>
      </c>
      <c r="K15">
        <f t="shared" si="4"/>
        <v>-900</v>
      </c>
      <c r="L15">
        <f t="shared" si="4"/>
        <v>-450</v>
      </c>
      <c r="M15">
        <f t="shared" si="4"/>
        <v>0</v>
      </c>
      <c r="N15">
        <f t="shared" si="4"/>
        <v>0</v>
      </c>
    </row>
    <row r="16" spans="2:14" x14ac:dyDescent="0.25">
      <c r="B16" t="s">
        <v>16</v>
      </c>
      <c r="D16">
        <f t="shared" ref="D16:N16" si="5">C16+D15</f>
        <v>0</v>
      </c>
      <c r="E16">
        <f t="shared" si="5"/>
        <v>0</v>
      </c>
      <c r="F16">
        <f t="shared" si="5"/>
        <v>600</v>
      </c>
      <c r="G16">
        <f t="shared" si="5"/>
        <v>1200</v>
      </c>
      <c r="H16">
        <f t="shared" si="5"/>
        <v>1650</v>
      </c>
      <c r="I16">
        <f t="shared" si="5"/>
        <v>1500</v>
      </c>
      <c r="J16">
        <f t="shared" si="5"/>
        <v>1350</v>
      </c>
      <c r="K16">
        <f t="shared" si="5"/>
        <v>450</v>
      </c>
      <c r="L16">
        <f t="shared" si="5"/>
        <v>0</v>
      </c>
      <c r="M16">
        <f t="shared" si="5"/>
        <v>0</v>
      </c>
      <c r="N16">
        <f t="shared" si="5"/>
        <v>0</v>
      </c>
    </row>
    <row r="17" spans="2:14" ht="36" customHeight="1" x14ac:dyDescent="0.25"/>
    <row r="18" spans="2:14" ht="20.25" thickBot="1" x14ac:dyDescent="0.35">
      <c r="B18" s="12" t="s">
        <v>32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2:14" ht="15.75" thickTop="1" x14ac:dyDescent="0.25">
      <c r="C19" s="11" t="s">
        <v>14</v>
      </c>
      <c r="D19" s="11" t="s">
        <v>13</v>
      </c>
      <c r="E19" s="11" t="s">
        <v>12</v>
      </c>
      <c r="F19" s="10" t="s">
        <v>11</v>
      </c>
      <c r="G19" s="10" t="s">
        <v>10</v>
      </c>
      <c r="H19" s="9" t="s">
        <v>9</v>
      </c>
      <c r="I19" s="9" t="s">
        <v>8</v>
      </c>
      <c r="J19" s="9" t="s">
        <v>7</v>
      </c>
      <c r="K19" s="9" t="s">
        <v>6</v>
      </c>
      <c r="L19" s="9" t="s">
        <v>5</v>
      </c>
      <c r="M19" s="9" t="s">
        <v>4</v>
      </c>
      <c r="N19" s="9" t="s">
        <v>54</v>
      </c>
    </row>
    <row r="20" spans="2:14" x14ac:dyDescent="0.25">
      <c r="B20" t="s">
        <v>29</v>
      </c>
      <c r="C20">
        <v>0</v>
      </c>
      <c r="D20">
        <v>0</v>
      </c>
      <c r="E20">
        <v>0</v>
      </c>
      <c r="F20">
        <v>1000</v>
      </c>
      <c r="G20">
        <v>1500</v>
      </c>
      <c r="H20">
        <v>2000</v>
      </c>
      <c r="I20">
        <v>1500</v>
      </c>
      <c r="J20">
        <v>1500</v>
      </c>
      <c r="K20">
        <v>0</v>
      </c>
      <c r="L20">
        <v>0</v>
      </c>
      <c r="M20">
        <v>0</v>
      </c>
      <c r="N20">
        <v>0</v>
      </c>
    </row>
    <row r="21" spans="2:14" x14ac:dyDescent="0.25">
      <c r="B21" s="8" t="s">
        <v>33</v>
      </c>
      <c r="C21" s="20">
        <f t="shared" ref="C21:N21" si="6">C20*$E$4</f>
        <v>0</v>
      </c>
      <c r="D21" s="20">
        <f t="shared" si="6"/>
        <v>0</v>
      </c>
      <c r="E21" s="20">
        <f t="shared" si="6"/>
        <v>0</v>
      </c>
      <c r="F21" s="20">
        <f t="shared" si="6"/>
        <v>400</v>
      </c>
      <c r="G21" s="20">
        <f t="shared" si="6"/>
        <v>600</v>
      </c>
      <c r="H21" s="8">
        <f t="shared" si="6"/>
        <v>800</v>
      </c>
      <c r="I21" s="8">
        <f t="shared" si="6"/>
        <v>600</v>
      </c>
      <c r="J21" s="8">
        <f t="shared" si="6"/>
        <v>600</v>
      </c>
      <c r="K21" s="8">
        <f t="shared" si="6"/>
        <v>0</v>
      </c>
      <c r="L21" s="8">
        <f t="shared" si="6"/>
        <v>0</v>
      </c>
      <c r="M21" s="8">
        <f t="shared" si="6"/>
        <v>0</v>
      </c>
      <c r="N21" s="8">
        <f t="shared" si="6"/>
        <v>0</v>
      </c>
    </row>
    <row r="22" spans="2:14" x14ac:dyDescent="0.25">
      <c r="B22" s="6" t="s">
        <v>34</v>
      </c>
      <c r="C22" s="21"/>
      <c r="D22" s="21">
        <f t="shared" ref="D22:N22" si="7">C20*$E$5</f>
        <v>0</v>
      </c>
      <c r="E22" s="21">
        <f t="shared" si="7"/>
        <v>0</v>
      </c>
      <c r="F22" s="21">
        <f t="shared" si="7"/>
        <v>0</v>
      </c>
      <c r="G22" s="21">
        <f>F20*$E$5</f>
        <v>300</v>
      </c>
      <c r="H22" s="6">
        <f>G20*$E$5</f>
        <v>450</v>
      </c>
      <c r="I22" s="6">
        <f t="shared" si="7"/>
        <v>600</v>
      </c>
      <c r="J22" s="6">
        <f t="shared" si="7"/>
        <v>450</v>
      </c>
      <c r="K22" s="6">
        <f t="shared" si="7"/>
        <v>450</v>
      </c>
      <c r="L22" s="6">
        <f t="shared" si="7"/>
        <v>0</v>
      </c>
      <c r="M22" s="6">
        <f t="shared" si="7"/>
        <v>0</v>
      </c>
      <c r="N22" s="6">
        <f t="shared" si="7"/>
        <v>0</v>
      </c>
    </row>
    <row r="23" spans="2:14" x14ac:dyDescent="0.25">
      <c r="B23" s="7" t="s">
        <v>35</v>
      </c>
      <c r="C23" s="21"/>
      <c r="D23" s="21"/>
      <c r="E23" s="21">
        <f t="shared" ref="E23:N23" si="8">C20*$E$6</f>
        <v>0</v>
      </c>
      <c r="F23" s="21">
        <f t="shared" si="8"/>
        <v>0</v>
      </c>
      <c r="G23" s="21">
        <f t="shared" si="8"/>
        <v>0</v>
      </c>
      <c r="H23" s="6">
        <f t="shared" si="8"/>
        <v>300</v>
      </c>
      <c r="I23" s="6">
        <f t="shared" si="8"/>
        <v>450</v>
      </c>
      <c r="J23" s="6">
        <f t="shared" si="8"/>
        <v>600</v>
      </c>
      <c r="K23" s="6">
        <f t="shared" si="8"/>
        <v>450</v>
      </c>
      <c r="L23" s="6">
        <f t="shared" si="8"/>
        <v>450</v>
      </c>
      <c r="M23" s="6">
        <f t="shared" si="8"/>
        <v>0</v>
      </c>
      <c r="N23" s="6">
        <f t="shared" si="8"/>
        <v>0</v>
      </c>
    </row>
    <row r="24" spans="2:14" x14ac:dyDescent="0.25">
      <c r="B24" s="5" t="s">
        <v>36</v>
      </c>
      <c r="C24" s="22">
        <f t="shared" ref="C24:N24" si="9">SUM(C21:C23)</f>
        <v>0</v>
      </c>
      <c r="D24" s="22">
        <f t="shared" si="9"/>
        <v>0</v>
      </c>
      <c r="E24" s="22">
        <f t="shared" si="9"/>
        <v>0</v>
      </c>
      <c r="F24" s="22">
        <f t="shared" si="9"/>
        <v>400</v>
      </c>
      <c r="G24" s="22">
        <f t="shared" si="9"/>
        <v>900</v>
      </c>
      <c r="H24" s="5">
        <f t="shared" si="9"/>
        <v>1550</v>
      </c>
      <c r="I24" s="5">
        <f t="shared" si="9"/>
        <v>1650</v>
      </c>
      <c r="J24" s="5">
        <f t="shared" si="9"/>
        <v>1650</v>
      </c>
      <c r="K24" s="5">
        <f t="shared" si="9"/>
        <v>900</v>
      </c>
      <c r="L24" s="5">
        <f t="shared" si="9"/>
        <v>450</v>
      </c>
      <c r="M24" s="5">
        <f t="shared" si="9"/>
        <v>0</v>
      </c>
      <c r="N24" s="5">
        <f t="shared" si="9"/>
        <v>0</v>
      </c>
    </row>
    <row r="25" spans="2:14" x14ac:dyDescent="0.25">
      <c r="B25" t="s">
        <v>20</v>
      </c>
      <c r="C25">
        <v>0</v>
      </c>
      <c r="D25">
        <v>0</v>
      </c>
      <c r="E25">
        <v>0</v>
      </c>
      <c r="F25">
        <f t="shared" ref="F25" si="10">F20-F24</f>
        <v>600</v>
      </c>
      <c r="G25" s="16">
        <v>700</v>
      </c>
      <c r="H25">
        <f t="shared" ref="H25:N25" si="11">H20-H24</f>
        <v>450</v>
      </c>
      <c r="I25">
        <f t="shared" si="11"/>
        <v>-150</v>
      </c>
      <c r="J25">
        <f t="shared" si="11"/>
        <v>-150</v>
      </c>
      <c r="K25">
        <f t="shared" si="11"/>
        <v>-900</v>
      </c>
      <c r="L25">
        <f t="shared" si="11"/>
        <v>-450</v>
      </c>
      <c r="M25">
        <f t="shared" si="11"/>
        <v>0</v>
      </c>
      <c r="N25">
        <f t="shared" si="11"/>
        <v>0</v>
      </c>
    </row>
    <row r="26" spans="2:14" x14ac:dyDescent="0.25">
      <c r="B26" s="3" t="s">
        <v>22</v>
      </c>
      <c r="C26" s="3"/>
      <c r="D26" s="3">
        <f t="shared" ref="D26:N26" si="12">C26+D25</f>
        <v>0</v>
      </c>
      <c r="E26" s="3">
        <f t="shared" si="12"/>
        <v>0</v>
      </c>
      <c r="F26" s="3">
        <f t="shared" si="12"/>
        <v>600</v>
      </c>
      <c r="G26" s="3">
        <f t="shared" si="12"/>
        <v>1300</v>
      </c>
      <c r="H26" s="3">
        <f t="shared" si="12"/>
        <v>1750</v>
      </c>
      <c r="I26" s="3">
        <f t="shared" si="12"/>
        <v>1600</v>
      </c>
      <c r="J26" s="3">
        <f t="shared" si="12"/>
        <v>1450</v>
      </c>
      <c r="K26" s="3">
        <f t="shared" si="12"/>
        <v>550</v>
      </c>
      <c r="L26" s="3">
        <f t="shared" si="12"/>
        <v>100</v>
      </c>
      <c r="M26" s="3">
        <f t="shared" si="12"/>
        <v>100</v>
      </c>
      <c r="N26" s="15">
        <f t="shared" si="12"/>
        <v>100</v>
      </c>
    </row>
    <row r="27" spans="2:14" x14ac:dyDescent="0.25">
      <c r="B27" s="13" t="s">
        <v>21</v>
      </c>
      <c r="C27" s="13">
        <f t="shared" ref="C27:N27" si="13">C20-C24</f>
        <v>0</v>
      </c>
      <c r="D27" s="13">
        <f t="shared" si="13"/>
        <v>0</v>
      </c>
      <c r="E27" s="13">
        <f t="shared" si="13"/>
        <v>0</v>
      </c>
      <c r="F27" s="13">
        <f>F20-F24</f>
        <v>600</v>
      </c>
      <c r="G27" s="13">
        <f>G20-G24</f>
        <v>600</v>
      </c>
      <c r="H27" s="13">
        <f>H20-H24</f>
        <v>450</v>
      </c>
      <c r="I27" s="13">
        <f t="shared" si="13"/>
        <v>-150</v>
      </c>
      <c r="J27" s="13">
        <f t="shared" si="13"/>
        <v>-150</v>
      </c>
      <c r="K27" s="13">
        <f t="shared" si="13"/>
        <v>-900</v>
      </c>
      <c r="L27" s="13">
        <f t="shared" si="13"/>
        <v>-450</v>
      </c>
      <c r="M27" s="13">
        <f t="shared" si="13"/>
        <v>0</v>
      </c>
      <c r="N27" s="13">
        <f t="shared" si="13"/>
        <v>0</v>
      </c>
    </row>
    <row r="28" spans="2:14" x14ac:dyDescent="0.25">
      <c r="B28" s="13" t="s">
        <v>15</v>
      </c>
      <c r="C28" s="13"/>
      <c r="D28" s="13">
        <f t="shared" ref="D28:N28" si="14">C28+D27</f>
        <v>0</v>
      </c>
      <c r="E28" s="13">
        <f t="shared" si="14"/>
        <v>0</v>
      </c>
      <c r="F28" s="13">
        <f t="shared" si="14"/>
        <v>600</v>
      </c>
      <c r="G28" s="13">
        <f t="shared" si="14"/>
        <v>1200</v>
      </c>
      <c r="H28" s="13">
        <f t="shared" si="14"/>
        <v>1650</v>
      </c>
      <c r="I28" s="13">
        <f t="shared" si="14"/>
        <v>1500</v>
      </c>
      <c r="J28" s="13">
        <f t="shared" si="14"/>
        <v>1350</v>
      </c>
      <c r="K28" s="13">
        <f t="shared" si="14"/>
        <v>450</v>
      </c>
      <c r="L28" s="13">
        <f t="shared" si="14"/>
        <v>0</v>
      </c>
      <c r="M28" s="13">
        <f t="shared" si="14"/>
        <v>0</v>
      </c>
      <c r="N28" s="13">
        <f t="shared" si="14"/>
        <v>0</v>
      </c>
    </row>
    <row r="29" spans="2:14" ht="36" customHeight="1" x14ac:dyDescent="0.25"/>
    <row r="30" spans="2:14" ht="20.25" thickBot="1" x14ac:dyDescent="0.35">
      <c r="B30" s="12" t="s">
        <v>37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2:14" ht="15.75" thickTop="1" x14ac:dyDescent="0.25">
      <c r="C31" s="11" t="s">
        <v>14</v>
      </c>
      <c r="D31" s="11" t="s">
        <v>13</v>
      </c>
      <c r="E31" s="11" t="s">
        <v>12</v>
      </c>
      <c r="F31" s="10" t="s">
        <v>11</v>
      </c>
      <c r="G31" s="10" t="s">
        <v>10</v>
      </c>
      <c r="H31" s="9" t="s">
        <v>9</v>
      </c>
      <c r="I31" s="9" t="s">
        <v>8</v>
      </c>
      <c r="J31" s="9" t="s">
        <v>7</v>
      </c>
      <c r="K31" s="9" t="s">
        <v>6</v>
      </c>
      <c r="L31" s="9" t="s">
        <v>5</v>
      </c>
      <c r="M31" s="9" t="s">
        <v>4</v>
      </c>
      <c r="N31" s="9" t="s">
        <v>54</v>
      </c>
    </row>
    <row r="32" spans="2:14" x14ac:dyDescent="0.25">
      <c r="B32" t="s">
        <v>29</v>
      </c>
      <c r="C32">
        <v>0</v>
      </c>
      <c r="D32">
        <v>0</v>
      </c>
      <c r="E32">
        <v>0</v>
      </c>
      <c r="F32">
        <v>1000</v>
      </c>
      <c r="G32">
        <v>1500</v>
      </c>
      <c r="H32">
        <v>2000</v>
      </c>
      <c r="I32">
        <v>1500</v>
      </c>
      <c r="J32">
        <v>1500</v>
      </c>
      <c r="K32">
        <v>0</v>
      </c>
      <c r="L32">
        <v>0</v>
      </c>
      <c r="M32">
        <v>0</v>
      </c>
      <c r="N32">
        <v>0</v>
      </c>
    </row>
    <row r="33" spans="2:14" x14ac:dyDescent="0.25">
      <c r="B33" s="8" t="s">
        <v>38</v>
      </c>
      <c r="C33" s="20">
        <f t="shared" ref="C33:N33" si="15">C32*$E$4</f>
        <v>0</v>
      </c>
      <c r="D33" s="20">
        <f t="shared" si="15"/>
        <v>0</v>
      </c>
      <c r="E33" s="20">
        <f t="shared" si="15"/>
        <v>0</v>
      </c>
      <c r="F33" s="20">
        <f t="shared" si="15"/>
        <v>400</v>
      </c>
      <c r="G33" s="20">
        <f t="shared" si="15"/>
        <v>600</v>
      </c>
      <c r="H33" s="8">
        <f t="shared" si="15"/>
        <v>800</v>
      </c>
      <c r="I33" s="8">
        <f t="shared" si="15"/>
        <v>600</v>
      </c>
      <c r="J33" s="8">
        <f t="shared" si="15"/>
        <v>600</v>
      </c>
      <c r="K33" s="8">
        <f t="shared" si="15"/>
        <v>0</v>
      </c>
      <c r="L33" s="8">
        <f t="shared" si="15"/>
        <v>0</v>
      </c>
      <c r="M33" s="8">
        <f t="shared" si="15"/>
        <v>0</v>
      </c>
      <c r="N33" s="8">
        <f t="shared" si="15"/>
        <v>0</v>
      </c>
    </row>
    <row r="34" spans="2:14" x14ac:dyDescent="0.25">
      <c r="B34" s="6" t="s">
        <v>39</v>
      </c>
      <c r="C34" s="21"/>
      <c r="D34" s="21">
        <f>C32*$E$5</f>
        <v>0</v>
      </c>
      <c r="E34" s="21">
        <f>D32*$E$5</f>
        <v>0</v>
      </c>
      <c r="F34" s="21">
        <f>E32*$E$5</f>
        <v>0</v>
      </c>
      <c r="G34" s="21">
        <f>F32*$E$5</f>
        <v>300</v>
      </c>
      <c r="H34" s="18">
        <f>(G32*$E$5)*G42</f>
        <v>487.49999999999994</v>
      </c>
      <c r="I34" s="6">
        <f t="shared" ref="I34:N34" si="16">H32*$E$5</f>
        <v>600</v>
      </c>
      <c r="J34" s="6">
        <f t="shared" si="16"/>
        <v>450</v>
      </c>
      <c r="K34" s="6">
        <f t="shared" si="16"/>
        <v>450</v>
      </c>
      <c r="L34" s="6">
        <f t="shared" si="16"/>
        <v>0</v>
      </c>
      <c r="M34" s="6">
        <f t="shared" si="16"/>
        <v>0</v>
      </c>
      <c r="N34" s="6">
        <f t="shared" si="16"/>
        <v>0</v>
      </c>
    </row>
    <row r="35" spans="2:14" x14ac:dyDescent="0.25">
      <c r="B35" s="7" t="s">
        <v>40</v>
      </c>
      <c r="C35" s="21"/>
      <c r="D35" s="21"/>
      <c r="E35" s="21">
        <f>C32*$E$6</f>
        <v>0</v>
      </c>
      <c r="F35" s="21">
        <f>D32*$E$6</f>
        <v>0</v>
      </c>
      <c r="G35" s="21">
        <f>E32*$E$6</f>
        <v>0</v>
      </c>
      <c r="H35" s="18">
        <f>(F32*$E$6)*G42</f>
        <v>325</v>
      </c>
      <c r="I35" s="18">
        <f>G32*$E$6*G42</f>
        <v>487.49999999999994</v>
      </c>
      <c r="J35" s="6">
        <f>H32*$E$6</f>
        <v>600</v>
      </c>
      <c r="K35" s="6">
        <f>I32*$E$6</f>
        <v>450</v>
      </c>
      <c r="L35" s="6">
        <f>J32*$E$6</f>
        <v>450</v>
      </c>
      <c r="M35" s="6">
        <f>K32*$E$6</f>
        <v>0</v>
      </c>
      <c r="N35" s="6">
        <f>L32*$E$6</f>
        <v>0</v>
      </c>
    </row>
    <row r="36" spans="2:14" x14ac:dyDescent="0.25">
      <c r="B36" s="5" t="s">
        <v>41</v>
      </c>
      <c r="C36" s="22">
        <f t="shared" ref="C36:N36" si="17">SUM(C33:C35)</f>
        <v>0</v>
      </c>
      <c r="D36" s="22">
        <f t="shared" si="17"/>
        <v>0</v>
      </c>
      <c r="E36" s="22">
        <f t="shared" si="17"/>
        <v>0</v>
      </c>
      <c r="F36" s="22">
        <f t="shared" si="17"/>
        <v>400</v>
      </c>
      <c r="G36" s="22">
        <f t="shared" si="17"/>
        <v>900</v>
      </c>
      <c r="H36" s="5">
        <f t="shared" si="17"/>
        <v>1612.5</v>
      </c>
      <c r="I36" s="5">
        <f t="shared" si="17"/>
        <v>1687.5</v>
      </c>
      <c r="J36" s="5">
        <f t="shared" si="17"/>
        <v>1650</v>
      </c>
      <c r="K36" s="5">
        <f t="shared" si="17"/>
        <v>900</v>
      </c>
      <c r="L36" s="5">
        <f t="shared" si="17"/>
        <v>450</v>
      </c>
      <c r="M36" s="5">
        <f t="shared" si="17"/>
        <v>0</v>
      </c>
      <c r="N36" s="5">
        <f t="shared" si="17"/>
        <v>0</v>
      </c>
    </row>
    <row r="37" spans="2:14" x14ac:dyDescent="0.25">
      <c r="B37" t="s">
        <v>20</v>
      </c>
      <c r="C37">
        <v>0</v>
      </c>
      <c r="D37">
        <v>0</v>
      </c>
      <c r="E37">
        <v>0</v>
      </c>
      <c r="F37">
        <v>600</v>
      </c>
      <c r="G37" s="16">
        <v>700</v>
      </c>
      <c r="H37">
        <f t="shared" ref="H37:N37" si="18">H32-H36</f>
        <v>387.5</v>
      </c>
      <c r="I37">
        <f t="shared" si="18"/>
        <v>-187.5</v>
      </c>
      <c r="J37">
        <f t="shared" si="18"/>
        <v>-150</v>
      </c>
      <c r="K37">
        <f t="shared" si="18"/>
        <v>-900</v>
      </c>
      <c r="L37">
        <f t="shared" si="18"/>
        <v>-450</v>
      </c>
      <c r="M37">
        <f t="shared" si="18"/>
        <v>0</v>
      </c>
      <c r="N37">
        <f t="shared" si="18"/>
        <v>0</v>
      </c>
    </row>
    <row r="38" spans="2:14" x14ac:dyDescent="0.25">
      <c r="B38" s="3" t="s">
        <v>22</v>
      </c>
      <c r="C38" s="3"/>
      <c r="D38" s="3">
        <f t="shared" ref="D38:N38" si="19">C38+D37</f>
        <v>0</v>
      </c>
      <c r="E38" s="3">
        <f t="shared" si="19"/>
        <v>0</v>
      </c>
      <c r="F38" s="3">
        <f t="shared" si="19"/>
        <v>600</v>
      </c>
      <c r="G38" s="3">
        <f t="shared" si="19"/>
        <v>1300</v>
      </c>
      <c r="H38" s="3">
        <f t="shared" si="19"/>
        <v>1687.5</v>
      </c>
      <c r="I38" s="3">
        <f t="shared" si="19"/>
        <v>1500</v>
      </c>
      <c r="J38" s="3">
        <f t="shared" si="19"/>
        <v>1350</v>
      </c>
      <c r="K38" s="3">
        <f t="shared" si="19"/>
        <v>450</v>
      </c>
      <c r="L38" s="3">
        <f t="shared" si="19"/>
        <v>0</v>
      </c>
      <c r="M38" s="3">
        <f t="shared" si="19"/>
        <v>0</v>
      </c>
      <c r="N38" s="19">
        <f t="shared" si="19"/>
        <v>0</v>
      </c>
    </row>
    <row r="39" spans="2:14" x14ac:dyDescent="0.25">
      <c r="B39" s="13" t="s">
        <v>21</v>
      </c>
      <c r="C39" s="13">
        <f t="shared" ref="C39:N39" si="20">C32-C36</f>
        <v>0</v>
      </c>
      <c r="D39" s="13">
        <f t="shared" si="20"/>
        <v>0</v>
      </c>
      <c r="E39" s="13">
        <f t="shared" si="20"/>
        <v>0</v>
      </c>
      <c r="F39" s="13">
        <f t="shared" si="20"/>
        <v>600</v>
      </c>
      <c r="G39" s="13">
        <f t="shared" si="20"/>
        <v>600</v>
      </c>
      <c r="H39" s="13">
        <f t="shared" si="20"/>
        <v>387.5</v>
      </c>
      <c r="I39" s="13">
        <f t="shared" si="20"/>
        <v>-187.5</v>
      </c>
      <c r="J39" s="13">
        <f t="shared" si="20"/>
        <v>-150</v>
      </c>
      <c r="K39" s="13">
        <f t="shared" si="20"/>
        <v>-900</v>
      </c>
      <c r="L39" s="13">
        <f t="shared" si="20"/>
        <v>-450</v>
      </c>
      <c r="M39" s="13">
        <f t="shared" si="20"/>
        <v>0</v>
      </c>
      <c r="N39" s="13">
        <f t="shared" si="20"/>
        <v>0</v>
      </c>
    </row>
    <row r="40" spans="2:14" x14ac:dyDescent="0.25">
      <c r="B40" s="13" t="s">
        <v>15</v>
      </c>
      <c r="C40" s="13"/>
      <c r="D40" s="13">
        <f t="shared" ref="D40" si="21">C40+D39</f>
        <v>0</v>
      </c>
      <c r="E40" s="13">
        <f t="shared" ref="E40" si="22">D40+E39</f>
        <v>0</v>
      </c>
      <c r="F40" s="13">
        <f t="shared" ref="F40" si="23">E40+F39</f>
        <v>600</v>
      </c>
      <c r="G40" s="13">
        <f t="shared" ref="G40" si="24">F40+G39</f>
        <v>1200</v>
      </c>
      <c r="H40" s="13">
        <f t="shared" ref="H40" si="25">G40+H39</f>
        <v>1587.5</v>
      </c>
      <c r="I40" s="13">
        <f t="shared" ref="I40" si="26">H40+I39</f>
        <v>1400</v>
      </c>
      <c r="J40" s="13">
        <f t="shared" ref="J40" si="27">I40+J39</f>
        <v>1250</v>
      </c>
      <c r="K40" s="13">
        <f t="shared" ref="K40" si="28">J40+K39</f>
        <v>350</v>
      </c>
      <c r="L40" s="13">
        <f t="shared" ref="L40" si="29">K40+L39</f>
        <v>-100</v>
      </c>
      <c r="M40" s="13">
        <f t="shared" ref="M40" si="30">L40+M39</f>
        <v>-100</v>
      </c>
      <c r="N40" s="13">
        <f t="shared" ref="N40" si="31">M40+N39</f>
        <v>-100</v>
      </c>
    </row>
    <row r="42" spans="2:14" x14ac:dyDescent="0.25">
      <c r="F42" s="1" t="s">
        <v>24</v>
      </c>
      <c r="G42" s="17">
        <f>G38/G40</f>
        <v>1.0833333333333333</v>
      </c>
    </row>
    <row r="43" spans="2:14" ht="36" customHeight="1" x14ac:dyDescent="0.25"/>
    <row r="44" spans="2:14" ht="20.25" thickBot="1" x14ac:dyDescent="0.35">
      <c r="B44" s="12" t="s">
        <v>42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</row>
    <row r="45" spans="2:14" ht="15.75" thickTop="1" x14ac:dyDescent="0.25">
      <c r="C45" s="11" t="s">
        <v>14</v>
      </c>
      <c r="D45" s="11" t="s">
        <v>13</v>
      </c>
      <c r="E45" s="11" t="s">
        <v>12</v>
      </c>
      <c r="F45" s="10" t="s">
        <v>11</v>
      </c>
      <c r="G45" s="10" t="s">
        <v>10</v>
      </c>
      <c r="H45" s="9" t="s">
        <v>9</v>
      </c>
      <c r="I45" s="9" t="s">
        <v>8</v>
      </c>
      <c r="J45" s="9" t="s">
        <v>7</v>
      </c>
      <c r="K45" s="9" t="s">
        <v>6</v>
      </c>
      <c r="L45" s="9" t="s">
        <v>5</v>
      </c>
      <c r="M45" s="9" t="s">
        <v>4</v>
      </c>
      <c r="N45" s="9" t="s">
        <v>54</v>
      </c>
    </row>
    <row r="46" spans="2:14" x14ac:dyDescent="0.25">
      <c r="B46" t="s">
        <v>3</v>
      </c>
      <c r="C46">
        <v>0</v>
      </c>
      <c r="D46">
        <v>0</v>
      </c>
      <c r="E46">
        <v>0</v>
      </c>
      <c r="F46">
        <v>2000</v>
      </c>
      <c r="G46">
        <v>3000</v>
      </c>
      <c r="H46">
        <v>4000</v>
      </c>
      <c r="I46">
        <v>3000</v>
      </c>
      <c r="J46">
        <v>3000</v>
      </c>
    </row>
    <row r="47" spans="2:14" x14ac:dyDescent="0.25">
      <c r="B47" t="s">
        <v>2</v>
      </c>
      <c r="C47">
        <v>0</v>
      </c>
      <c r="D47">
        <v>0</v>
      </c>
      <c r="E47">
        <v>0</v>
      </c>
      <c r="F47">
        <v>1000</v>
      </c>
      <c r="G47">
        <v>1500</v>
      </c>
      <c r="H47">
        <v>2000</v>
      </c>
      <c r="I47">
        <v>1500</v>
      </c>
      <c r="J47">
        <v>1500</v>
      </c>
      <c r="K47">
        <v>0</v>
      </c>
      <c r="L47">
        <v>0</v>
      </c>
      <c r="M47">
        <v>0</v>
      </c>
      <c r="N47">
        <v>0</v>
      </c>
    </row>
    <row r="48" spans="2:14" x14ac:dyDescent="0.25">
      <c r="B48" s="8" t="s">
        <v>44</v>
      </c>
      <c r="C48" s="20">
        <f t="shared" ref="C48:N48" si="32">C46*$J$4</f>
        <v>0</v>
      </c>
      <c r="D48" s="20">
        <f t="shared" si="32"/>
        <v>0</v>
      </c>
      <c r="E48" s="20">
        <f t="shared" si="32"/>
        <v>0</v>
      </c>
      <c r="F48" s="20">
        <f t="shared" si="32"/>
        <v>200</v>
      </c>
      <c r="G48" s="20">
        <f t="shared" si="32"/>
        <v>300</v>
      </c>
      <c r="H48" s="8">
        <f t="shared" si="32"/>
        <v>400</v>
      </c>
      <c r="I48" s="8">
        <f t="shared" si="32"/>
        <v>300</v>
      </c>
      <c r="J48" s="8">
        <f t="shared" si="32"/>
        <v>300</v>
      </c>
      <c r="K48" s="8">
        <f t="shared" si="32"/>
        <v>0</v>
      </c>
      <c r="L48" s="8">
        <f t="shared" si="32"/>
        <v>0</v>
      </c>
      <c r="M48" s="8">
        <f t="shared" si="32"/>
        <v>0</v>
      </c>
      <c r="N48" s="8">
        <f t="shared" si="32"/>
        <v>0</v>
      </c>
    </row>
    <row r="49" spans="2:14" x14ac:dyDescent="0.25">
      <c r="B49" s="6" t="s">
        <v>45</v>
      </c>
      <c r="C49" s="21"/>
      <c r="D49" s="21">
        <f>C46*$J$5</f>
        <v>0</v>
      </c>
      <c r="E49" s="21">
        <f>D46*$J$5</f>
        <v>0</v>
      </c>
      <c r="F49" s="21">
        <f>E46*$J$5</f>
        <v>0</v>
      </c>
      <c r="G49" s="21">
        <f>F46*$J$5</f>
        <v>1400</v>
      </c>
      <c r="H49" s="6">
        <f>G46*$J$5</f>
        <v>2100</v>
      </c>
      <c r="I49" s="6">
        <f t="shared" ref="I49:N49" si="33">H46*$J$5</f>
        <v>2800</v>
      </c>
      <c r="J49" s="6">
        <f t="shared" si="33"/>
        <v>2100</v>
      </c>
      <c r="K49" s="6">
        <f t="shared" si="33"/>
        <v>2100</v>
      </c>
      <c r="L49" s="6">
        <f t="shared" si="33"/>
        <v>0</v>
      </c>
      <c r="M49" s="6">
        <f t="shared" si="33"/>
        <v>0</v>
      </c>
      <c r="N49" s="6">
        <f t="shared" si="33"/>
        <v>0</v>
      </c>
    </row>
    <row r="50" spans="2:14" x14ac:dyDescent="0.25">
      <c r="B50" s="7" t="s">
        <v>46</v>
      </c>
      <c r="C50" s="21"/>
      <c r="D50" s="21"/>
      <c r="E50" s="21">
        <f>C46*$J$6</f>
        <v>0</v>
      </c>
      <c r="F50" s="21">
        <f>D46*$J$6</f>
        <v>0</v>
      </c>
      <c r="G50" s="21">
        <f>E46*$J$6</f>
        <v>0</v>
      </c>
      <c r="H50" s="6">
        <f>(F46*$J$6)</f>
        <v>400</v>
      </c>
      <c r="I50" s="6">
        <f>(G46*$J$6)</f>
        <v>600</v>
      </c>
      <c r="J50" s="6">
        <f>H46*$J$6</f>
        <v>800</v>
      </c>
      <c r="K50" s="6">
        <f>I46*$J$6</f>
        <v>600</v>
      </c>
      <c r="L50" s="6">
        <f>J46*$J$6</f>
        <v>600</v>
      </c>
      <c r="M50" s="6">
        <f>K46*$J$6</f>
        <v>0</v>
      </c>
      <c r="N50" s="6">
        <f>L46*$J$6</f>
        <v>0</v>
      </c>
    </row>
    <row r="51" spans="2:14" x14ac:dyDescent="0.25">
      <c r="B51" s="5" t="s">
        <v>49</v>
      </c>
      <c r="C51" s="22">
        <f t="shared" ref="C51:N51" si="34">SUM(C48:C50)</f>
        <v>0</v>
      </c>
      <c r="D51" s="22">
        <f t="shared" si="34"/>
        <v>0</v>
      </c>
      <c r="E51" s="22">
        <f t="shared" si="34"/>
        <v>0</v>
      </c>
      <c r="F51" s="22">
        <f t="shared" si="34"/>
        <v>200</v>
      </c>
      <c r="G51" s="22">
        <f t="shared" si="34"/>
        <v>1700</v>
      </c>
      <c r="H51" s="5">
        <f t="shared" si="34"/>
        <v>2900</v>
      </c>
      <c r="I51" s="5">
        <f t="shared" si="34"/>
        <v>3700</v>
      </c>
      <c r="J51" s="5">
        <f t="shared" si="34"/>
        <v>3200</v>
      </c>
      <c r="K51" s="5">
        <f t="shared" si="34"/>
        <v>2700</v>
      </c>
      <c r="L51" s="5">
        <f t="shared" si="34"/>
        <v>600</v>
      </c>
      <c r="M51" s="5">
        <f t="shared" si="34"/>
        <v>0</v>
      </c>
      <c r="N51" s="5">
        <f t="shared" si="34"/>
        <v>0</v>
      </c>
    </row>
    <row r="52" spans="2:14" x14ac:dyDescent="0.25">
      <c r="B52" s="8" t="s">
        <v>33</v>
      </c>
      <c r="C52" s="20">
        <f t="shared" ref="C52:N52" si="35">C47*$E$4</f>
        <v>0</v>
      </c>
      <c r="D52" s="20">
        <f t="shared" si="35"/>
        <v>0</v>
      </c>
      <c r="E52" s="20">
        <f t="shared" si="35"/>
        <v>0</v>
      </c>
      <c r="F52" s="20">
        <f t="shared" si="35"/>
        <v>400</v>
      </c>
      <c r="G52" s="20">
        <f t="shared" si="35"/>
        <v>600</v>
      </c>
      <c r="H52" s="8">
        <f t="shared" si="35"/>
        <v>800</v>
      </c>
      <c r="I52" s="8">
        <f t="shared" si="35"/>
        <v>600</v>
      </c>
      <c r="J52" s="8">
        <f t="shared" si="35"/>
        <v>600</v>
      </c>
      <c r="K52" s="8">
        <f t="shared" si="35"/>
        <v>0</v>
      </c>
      <c r="L52" s="8">
        <f t="shared" si="35"/>
        <v>0</v>
      </c>
      <c r="M52" s="8">
        <f t="shared" si="35"/>
        <v>0</v>
      </c>
      <c r="N52" s="8">
        <f t="shared" si="35"/>
        <v>0</v>
      </c>
    </row>
    <row r="53" spans="2:14" x14ac:dyDescent="0.25">
      <c r="B53" s="6" t="s">
        <v>47</v>
      </c>
      <c r="C53" s="21"/>
      <c r="D53" s="21">
        <f>C47*$E$5</f>
        <v>0</v>
      </c>
      <c r="E53" s="21">
        <f>D47*$E$5</f>
        <v>0</v>
      </c>
      <c r="F53" s="21">
        <f>E47*$E$5</f>
        <v>0</v>
      </c>
      <c r="G53" s="21">
        <f>F47*$E$5</f>
        <v>300</v>
      </c>
      <c r="H53" s="2">
        <f>G47*$E$5</f>
        <v>450</v>
      </c>
      <c r="I53" s="6">
        <f t="shared" ref="I53:N53" si="36">H47*$E$5</f>
        <v>600</v>
      </c>
      <c r="J53" s="6">
        <f t="shared" si="36"/>
        <v>450</v>
      </c>
      <c r="K53" s="6">
        <f t="shared" si="36"/>
        <v>450</v>
      </c>
      <c r="L53" s="6">
        <f t="shared" si="36"/>
        <v>0</v>
      </c>
      <c r="M53" s="6">
        <f t="shared" si="36"/>
        <v>0</v>
      </c>
      <c r="N53" s="6">
        <f t="shared" si="36"/>
        <v>0</v>
      </c>
    </row>
    <row r="54" spans="2:14" x14ac:dyDescent="0.25">
      <c r="B54" s="7" t="s">
        <v>35</v>
      </c>
      <c r="C54" s="21"/>
      <c r="D54" s="21"/>
      <c r="E54" s="21">
        <f>C47*$E$6</f>
        <v>0</v>
      </c>
      <c r="F54" s="21">
        <f>D47*$E$6</f>
        <v>0</v>
      </c>
      <c r="G54" s="21">
        <f>E47*$E$6</f>
        <v>0</v>
      </c>
      <c r="H54" s="2">
        <f>(F47*$E$6)</f>
        <v>300</v>
      </c>
      <c r="I54" s="6">
        <f>(G47*$E$6)</f>
        <v>450</v>
      </c>
      <c r="J54" s="6">
        <f>H47*$E$6</f>
        <v>600</v>
      </c>
      <c r="K54" s="6">
        <f>I47*$E$6</f>
        <v>450</v>
      </c>
      <c r="L54" s="6">
        <f>J47*$E$6</f>
        <v>450</v>
      </c>
      <c r="M54" s="6">
        <f>K47*$E$6</f>
        <v>0</v>
      </c>
      <c r="N54" s="6">
        <f>L47*$E$6</f>
        <v>0</v>
      </c>
    </row>
    <row r="55" spans="2:14" x14ac:dyDescent="0.25">
      <c r="B55" s="5" t="s">
        <v>50</v>
      </c>
      <c r="C55" s="22">
        <f t="shared" ref="C55:N55" si="37">SUM(C52:C54)</f>
        <v>0</v>
      </c>
      <c r="D55" s="22">
        <f t="shared" si="37"/>
        <v>0</v>
      </c>
      <c r="E55" s="22">
        <f t="shared" si="37"/>
        <v>0</v>
      </c>
      <c r="F55" s="22">
        <f t="shared" si="37"/>
        <v>400</v>
      </c>
      <c r="G55" s="22">
        <f t="shared" si="37"/>
        <v>900</v>
      </c>
      <c r="H55" s="5">
        <f t="shared" si="37"/>
        <v>1550</v>
      </c>
      <c r="I55" s="5">
        <f t="shared" si="37"/>
        <v>1650</v>
      </c>
      <c r="J55" s="5">
        <f t="shared" si="37"/>
        <v>1650</v>
      </c>
      <c r="K55" s="5">
        <f t="shared" si="37"/>
        <v>900</v>
      </c>
      <c r="L55" s="5">
        <f t="shared" si="37"/>
        <v>450</v>
      </c>
      <c r="M55" s="5">
        <f t="shared" si="37"/>
        <v>0</v>
      </c>
      <c r="N55" s="5">
        <f t="shared" si="37"/>
        <v>0</v>
      </c>
    </row>
    <row r="56" spans="2:14" x14ac:dyDescent="0.25">
      <c r="B56" t="s">
        <v>20</v>
      </c>
      <c r="C56">
        <v>0</v>
      </c>
      <c r="D56">
        <v>0</v>
      </c>
      <c r="E56">
        <v>0</v>
      </c>
      <c r="F56" s="4">
        <f>(F46-F51)+(F47-F55)</f>
        <v>2400</v>
      </c>
      <c r="G56" s="16">
        <v>2000</v>
      </c>
      <c r="H56" s="4">
        <f t="shared" ref="H56:N56" si="38">(H46-H51)+(H47-H55)</f>
        <v>1550</v>
      </c>
      <c r="I56" s="4">
        <f t="shared" si="38"/>
        <v>-850</v>
      </c>
      <c r="J56" s="4">
        <f t="shared" si="38"/>
        <v>-350</v>
      </c>
      <c r="K56" s="4">
        <f t="shared" si="38"/>
        <v>-3600</v>
      </c>
      <c r="L56" s="4">
        <f t="shared" si="38"/>
        <v>-1050</v>
      </c>
      <c r="M56" s="4">
        <f t="shared" si="38"/>
        <v>0</v>
      </c>
      <c r="N56" s="4">
        <f t="shared" si="38"/>
        <v>0</v>
      </c>
    </row>
    <row r="57" spans="2:14" x14ac:dyDescent="0.25">
      <c r="B57" s="3" t="s">
        <v>22</v>
      </c>
      <c r="C57" s="3"/>
      <c r="D57" s="3">
        <f t="shared" ref="D57:N57" si="39">C57+D56</f>
        <v>0</v>
      </c>
      <c r="E57" s="3">
        <f t="shared" si="39"/>
        <v>0</v>
      </c>
      <c r="F57" s="3">
        <f t="shared" si="39"/>
        <v>2400</v>
      </c>
      <c r="G57" s="3">
        <f t="shared" si="39"/>
        <v>4400</v>
      </c>
      <c r="H57" s="3">
        <f t="shared" si="39"/>
        <v>5950</v>
      </c>
      <c r="I57" s="3">
        <f t="shared" si="39"/>
        <v>5100</v>
      </c>
      <c r="J57" s="3">
        <f t="shared" si="39"/>
        <v>4750</v>
      </c>
      <c r="K57" s="3">
        <f t="shared" si="39"/>
        <v>1150</v>
      </c>
      <c r="L57" s="3">
        <f t="shared" si="39"/>
        <v>100</v>
      </c>
      <c r="M57" s="3">
        <f t="shared" si="39"/>
        <v>100</v>
      </c>
      <c r="N57" s="15">
        <f t="shared" si="39"/>
        <v>100</v>
      </c>
    </row>
    <row r="58" spans="2:14" x14ac:dyDescent="0.25">
      <c r="B58" s="13" t="s">
        <v>21</v>
      </c>
      <c r="C58" s="13">
        <f t="shared" ref="C58:N58" si="40">C46+C47-C51-C55</f>
        <v>0</v>
      </c>
      <c r="D58" s="13">
        <f t="shared" si="40"/>
        <v>0</v>
      </c>
      <c r="E58" s="13">
        <f t="shared" si="40"/>
        <v>0</v>
      </c>
      <c r="F58" s="13">
        <f>F46+F47-F51-F55</f>
        <v>2400</v>
      </c>
      <c r="G58" s="13">
        <f t="shared" si="40"/>
        <v>1900</v>
      </c>
      <c r="H58" s="13">
        <f t="shared" si="40"/>
        <v>1550</v>
      </c>
      <c r="I58" s="13">
        <f t="shared" si="40"/>
        <v>-850</v>
      </c>
      <c r="J58" s="13">
        <f t="shared" si="40"/>
        <v>-350</v>
      </c>
      <c r="K58" s="13">
        <f t="shared" si="40"/>
        <v>-3600</v>
      </c>
      <c r="L58" s="13">
        <f t="shared" si="40"/>
        <v>-1050</v>
      </c>
      <c r="M58" s="13">
        <f t="shared" si="40"/>
        <v>0</v>
      </c>
      <c r="N58" s="13">
        <f t="shared" si="40"/>
        <v>0</v>
      </c>
    </row>
    <row r="59" spans="2:14" x14ac:dyDescent="0.25">
      <c r="B59" s="13" t="s">
        <v>15</v>
      </c>
      <c r="C59" s="13"/>
      <c r="D59" s="13">
        <f t="shared" ref="D59" si="41">C59+D58</f>
        <v>0</v>
      </c>
      <c r="E59" s="13">
        <f t="shared" ref="E59" si="42">D59+E58</f>
        <v>0</v>
      </c>
      <c r="F59" s="13">
        <f t="shared" ref="F59" si="43">E59+F58</f>
        <v>2400</v>
      </c>
      <c r="G59" s="13">
        <f t="shared" ref="G59" si="44">F59+G58</f>
        <v>4300</v>
      </c>
      <c r="H59" s="13">
        <f t="shared" ref="H59" si="45">G59+H58</f>
        <v>5850</v>
      </c>
      <c r="I59" s="13">
        <f t="shared" ref="I59" si="46">H59+I58</f>
        <v>5000</v>
      </c>
      <c r="J59" s="13">
        <f t="shared" ref="J59" si="47">I59+J58</f>
        <v>4650</v>
      </c>
      <c r="K59" s="13">
        <f t="shared" ref="K59" si="48">J59+K58</f>
        <v>1050</v>
      </c>
      <c r="L59" s="13">
        <f t="shared" ref="L59" si="49">K59+L58</f>
        <v>0</v>
      </c>
      <c r="M59" s="13">
        <f t="shared" ref="M59" si="50">L59+M58</f>
        <v>0</v>
      </c>
      <c r="N59" s="13">
        <f t="shared" ref="N59" si="51">M59+N58</f>
        <v>0</v>
      </c>
    </row>
    <row r="60" spans="2:14" ht="29.25" customHeight="1" x14ac:dyDescent="0.25"/>
    <row r="61" spans="2:14" ht="20.25" thickBot="1" x14ac:dyDescent="0.35">
      <c r="B61" s="12" t="s">
        <v>43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2:14" ht="15.75" thickTop="1" x14ac:dyDescent="0.25">
      <c r="C62" s="11" t="s">
        <v>14</v>
      </c>
      <c r="D62" s="11" t="s">
        <v>13</v>
      </c>
      <c r="E62" s="11" t="s">
        <v>12</v>
      </c>
      <c r="F62" s="10" t="s">
        <v>11</v>
      </c>
      <c r="G62" s="10" t="s">
        <v>10</v>
      </c>
      <c r="H62" s="9" t="s">
        <v>9</v>
      </c>
      <c r="I62" s="9" t="s">
        <v>8</v>
      </c>
      <c r="J62" s="9" t="s">
        <v>7</v>
      </c>
      <c r="K62" s="9" t="s">
        <v>6</v>
      </c>
      <c r="L62" s="9" t="s">
        <v>5</v>
      </c>
      <c r="M62" s="9" t="s">
        <v>4</v>
      </c>
      <c r="N62" s="9" t="s">
        <v>54</v>
      </c>
    </row>
    <row r="63" spans="2:14" x14ac:dyDescent="0.25">
      <c r="B63" t="s">
        <v>3</v>
      </c>
      <c r="C63">
        <v>0</v>
      </c>
      <c r="D63">
        <v>0</v>
      </c>
      <c r="E63">
        <v>0</v>
      </c>
      <c r="F63">
        <v>2000</v>
      </c>
      <c r="G63">
        <v>3000</v>
      </c>
      <c r="H63">
        <v>4000</v>
      </c>
      <c r="I63">
        <v>3000</v>
      </c>
      <c r="J63">
        <v>3000</v>
      </c>
    </row>
    <row r="64" spans="2:14" x14ac:dyDescent="0.25">
      <c r="B64" t="s">
        <v>2</v>
      </c>
      <c r="C64">
        <v>0</v>
      </c>
      <c r="D64">
        <v>0</v>
      </c>
      <c r="E64">
        <v>0</v>
      </c>
      <c r="F64">
        <v>1000</v>
      </c>
      <c r="G64">
        <v>1500</v>
      </c>
      <c r="H64">
        <v>2000</v>
      </c>
      <c r="I64">
        <v>1500</v>
      </c>
      <c r="J64">
        <v>1500</v>
      </c>
      <c r="K64">
        <v>0</v>
      </c>
      <c r="L64">
        <v>0</v>
      </c>
      <c r="M64">
        <v>0</v>
      </c>
      <c r="N64">
        <v>0</v>
      </c>
    </row>
    <row r="65" spans="2:14" x14ac:dyDescent="0.25">
      <c r="B65" s="8" t="s">
        <v>51</v>
      </c>
      <c r="C65" s="20">
        <f t="shared" ref="C65:N65" si="52">C63*$J$4</f>
        <v>0</v>
      </c>
      <c r="D65" s="20">
        <f t="shared" si="52"/>
        <v>0</v>
      </c>
      <c r="E65" s="20">
        <f t="shared" si="52"/>
        <v>0</v>
      </c>
      <c r="F65" s="20">
        <f t="shared" si="52"/>
        <v>200</v>
      </c>
      <c r="G65" s="20">
        <f t="shared" si="52"/>
        <v>300</v>
      </c>
      <c r="H65" s="8">
        <f t="shared" si="52"/>
        <v>400</v>
      </c>
      <c r="I65" s="8">
        <f t="shared" si="52"/>
        <v>300</v>
      </c>
      <c r="J65" s="8">
        <f t="shared" si="52"/>
        <v>300</v>
      </c>
      <c r="K65" s="8">
        <f t="shared" si="52"/>
        <v>0</v>
      </c>
      <c r="L65" s="8">
        <f t="shared" si="52"/>
        <v>0</v>
      </c>
      <c r="M65" s="8">
        <f t="shared" si="52"/>
        <v>0</v>
      </c>
      <c r="N65" s="8">
        <f t="shared" si="52"/>
        <v>0</v>
      </c>
    </row>
    <row r="66" spans="2:14" x14ac:dyDescent="0.25">
      <c r="B66" s="6" t="s">
        <v>52</v>
      </c>
      <c r="C66" s="21"/>
      <c r="D66" s="21">
        <f>C63*$J$5</f>
        <v>0</v>
      </c>
      <c r="E66" s="21">
        <f>D63*$J$5</f>
        <v>0</v>
      </c>
      <c r="F66" s="21">
        <f>E63*$J$5</f>
        <v>0</v>
      </c>
      <c r="G66" s="21">
        <f>F63*$J$5</f>
        <v>1400</v>
      </c>
      <c r="H66" s="18">
        <f>(G63*$J$5)*G78</f>
        <v>2148.8372093023258</v>
      </c>
      <c r="I66" s="6">
        <f t="shared" ref="I66:N66" si="53">H63*$J$5</f>
        <v>2800</v>
      </c>
      <c r="J66" s="6">
        <f t="shared" si="53"/>
        <v>2100</v>
      </c>
      <c r="K66" s="6">
        <f t="shared" si="53"/>
        <v>2100</v>
      </c>
      <c r="L66" s="6">
        <f t="shared" si="53"/>
        <v>0</v>
      </c>
      <c r="M66" s="6">
        <f t="shared" si="53"/>
        <v>0</v>
      </c>
      <c r="N66" s="6">
        <f t="shared" si="53"/>
        <v>0</v>
      </c>
    </row>
    <row r="67" spans="2:14" x14ac:dyDescent="0.25">
      <c r="B67" s="7" t="s">
        <v>53</v>
      </c>
      <c r="C67" s="21"/>
      <c r="D67" s="21"/>
      <c r="E67" s="21">
        <f>C63*$J$6</f>
        <v>0</v>
      </c>
      <c r="F67" s="21">
        <f>D63*$J$6</f>
        <v>0</v>
      </c>
      <c r="G67" s="21">
        <f>E63*$J$6</f>
        <v>0</v>
      </c>
      <c r="H67" s="18">
        <f>(F63*$J$6)*G78</f>
        <v>409.30232558139539</v>
      </c>
      <c r="I67" s="18">
        <f>(G63*$J$6)*G78</f>
        <v>613.95348837209303</v>
      </c>
      <c r="J67" s="6">
        <f>H63*$J$6</f>
        <v>800</v>
      </c>
      <c r="K67" s="6">
        <f>I63*$J$6</f>
        <v>600</v>
      </c>
      <c r="L67" s="6">
        <f>J63*$J$6</f>
        <v>600</v>
      </c>
      <c r="M67" s="6">
        <f>K63*$J$6</f>
        <v>0</v>
      </c>
      <c r="N67" s="6">
        <f>L63*$J$6</f>
        <v>0</v>
      </c>
    </row>
    <row r="68" spans="2:14" x14ac:dyDescent="0.25">
      <c r="B68" s="5" t="s">
        <v>48</v>
      </c>
      <c r="C68" s="22">
        <f t="shared" ref="C68:N68" si="54">SUM(C65:C67)</f>
        <v>0</v>
      </c>
      <c r="D68" s="22">
        <f t="shared" si="54"/>
        <v>0</v>
      </c>
      <c r="E68" s="22">
        <f t="shared" si="54"/>
        <v>0</v>
      </c>
      <c r="F68" s="22">
        <f t="shared" si="54"/>
        <v>200</v>
      </c>
      <c r="G68" s="22">
        <f t="shared" si="54"/>
        <v>1700</v>
      </c>
      <c r="H68" s="5">
        <f t="shared" si="54"/>
        <v>2958.1395348837214</v>
      </c>
      <c r="I68" s="5">
        <f t="shared" si="54"/>
        <v>3713.953488372093</v>
      </c>
      <c r="J68" s="5">
        <f t="shared" si="54"/>
        <v>3200</v>
      </c>
      <c r="K68" s="5">
        <f t="shared" si="54"/>
        <v>2700</v>
      </c>
      <c r="L68" s="5">
        <f t="shared" si="54"/>
        <v>600</v>
      </c>
      <c r="M68" s="5">
        <f t="shared" si="54"/>
        <v>0</v>
      </c>
      <c r="N68" s="5">
        <f t="shared" si="54"/>
        <v>0</v>
      </c>
    </row>
    <row r="69" spans="2:14" x14ac:dyDescent="0.25">
      <c r="B69" s="8" t="s">
        <v>38</v>
      </c>
      <c r="C69" s="20">
        <f t="shared" ref="C69:N69" si="55">C64*$E$4</f>
        <v>0</v>
      </c>
      <c r="D69" s="20">
        <f t="shared" si="55"/>
        <v>0</v>
      </c>
      <c r="E69" s="20">
        <f t="shared" si="55"/>
        <v>0</v>
      </c>
      <c r="F69" s="20">
        <f t="shared" si="55"/>
        <v>400</v>
      </c>
      <c r="G69" s="20">
        <f t="shared" si="55"/>
        <v>600</v>
      </c>
      <c r="H69" s="8">
        <f t="shared" si="55"/>
        <v>800</v>
      </c>
      <c r="I69" s="8">
        <f t="shared" si="55"/>
        <v>600</v>
      </c>
      <c r="J69" s="8">
        <f t="shared" si="55"/>
        <v>600</v>
      </c>
      <c r="K69" s="8">
        <f t="shared" si="55"/>
        <v>0</v>
      </c>
      <c r="L69" s="8">
        <f t="shared" si="55"/>
        <v>0</v>
      </c>
      <c r="M69" s="8">
        <f t="shared" si="55"/>
        <v>0</v>
      </c>
      <c r="N69" s="8">
        <f t="shared" si="55"/>
        <v>0</v>
      </c>
    </row>
    <row r="70" spans="2:14" x14ac:dyDescent="0.25">
      <c r="B70" s="6" t="s">
        <v>39</v>
      </c>
      <c r="C70" s="21"/>
      <c r="D70" s="21">
        <f>C64*$E$5</f>
        <v>0</v>
      </c>
      <c r="E70" s="21">
        <f>D64*$E$5</f>
        <v>0</v>
      </c>
      <c r="F70" s="21">
        <f>E64*$E$5</f>
        <v>0</v>
      </c>
      <c r="G70" s="21">
        <f>F64*$E$5</f>
        <v>300</v>
      </c>
      <c r="H70" s="18">
        <f>(G64*$E$5)*G78</f>
        <v>460.46511627906978</v>
      </c>
      <c r="I70" s="6">
        <f t="shared" ref="I70:N70" si="56">H64*$E$5</f>
        <v>600</v>
      </c>
      <c r="J70" s="6">
        <f t="shared" si="56"/>
        <v>450</v>
      </c>
      <c r="K70" s="6">
        <f t="shared" si="56"/>
        <v>450</v>
      </c>
      <c r="L70" s="6">
        <f t="shared" si="56"/>
        <v>0</v>
      </c>
      <c r="M70" s="6">
        <f t="shared" si="56"/>
        <v>0</v>
      </c>
      <c r="N70" s="6">
        <f t="shared" si="56"/>
        <v>0</v>
      </c>
    </row>
    <row r="71" spans="2:14" x14ac:dyDescent="0.25">
      <c r="B71" s="7" t="s">
        <v>40</v>
      </c>
      <c r="C71" s="21"/>
      <c r="D71" s="21"/>
      <c r="E71" s="21">
        <f>C64*$E$6</f>
        <v>0</v>
      </c>
      <c r="F71" s="21">
        <f>D64*$E$6</f>
        <v>0</v>
      </c>
      <c r="G71" s="21">
        <f>E64*$E$6</f>
        <v>0</v>
      </c>
      <c r="H71" s="18">
        <f>(F64*$E$6)*G78</f>
        <v>306.97674418604652</v>
      </c>
      <c r="I71" s="18">
        <f>(G64*$E$6)*G78</f>
        <v>460.46511627906978</v>
      </c>
      <c r="J71" s="6">
        <f>H64*$E$6</f>
        <v>600</v>
      </c>
      <c r="K71" s="6">
        <f>I64*$E$6</f>
        <v>450</v>
      </c>
      <c r="L71" s="6">
        <f>J64*$E$6</f>
        <v>450</v>
      </c>
      <c r="M71" s="6">
        <f>K64*$E$6</f>
        <v>0</v>
      </c>
      <c r="N71" s="6">
        <f>L64*$E$6</f>
        <v>0</v>
      </c>
    </row>
    <row r="72" spans="2:14" x14ac:dyDescent="0.25">
      <c r="B72" s="5" t="s">
        <v>41</v>
      </c>
      <c r="C72" s="22">
        <f t="shared" ref="C72:N72" si="57">SUM(C69:C71)</f>
        <v>0</v>
      </c>
      <c r="D72" s="22">
        <f t="shared" si="57"/>
        <v>0</v>
      </c>
      <c r="E72" s="22">
        <f t="shared" si="57"/>
        <v>0</v>
      </c>
      <c r="F72" s="22">
        <f t="shared" si="57"/>
        <v>400</v>
      </c>
      <c r="G72" s="22">
        <f t="shared" si="57"/>
        <v>900</v>
      </c>
      <c r="H72" s="5">
        <f t="shared" si="57"/>
        <v>1567.4418604651162</v>
      </c>
      <c r="I72" s="5">
        <f t="shared" si="57"/>
        <v>1660.4651162790697</v>
      </c>
      <c r="J72" s="5">
        <f t="shared" si="57"/>
        <v>1650</v>
      </c>
      <c r="K72" s="5">
        <f t="shared" si="57"/>
        <v>900</v>
      </c>
      <c r="L72" s="5">
        <f t="shared" si="57"/>
        <v>450</v>
      </c>
      <c r="M72" s="5">
        <f t="shared" si="57"/>
        <v>0</v>
      </c>
      <c r="N72" s="5">
        <f t="shared" si="57"/>
        <v>0</v>
      </c>
    </row>
    <row r="73" spans="2:14" x14ac:dyDescent="0.25">
      <c r="B73" t="s">
        <v>20</v>
      </c>
      <c r="C73">
        <v>0</v>
      </c>
      <c r="D73">
        <v>0</v>
      </c>
      <c r="E73">
        <v>0</v>
      </c>
      <c r="F73" s="4">
        <f>(F63-F68)+(F64-F72)</f>
        <v>2400</v>
      </c>
      <c r="G73" s="16">
        <v>2000</v>
      </c>
      <c r="H73" s="4">
        <f t="shared" ref="H73:N73" si="58">(H63-H68)+(H64-H72)</f>
        <v>1474.4186046511625</v>
      </c>
      <c r="I73" s="4">
        <f t="shared" si="58"/>
        <v>-874.4186046511627</v>
      </c>
      <c r="J73" s="4">
        <f t="shared" si="58"/>
        <v>-350</v>
      </c>
      <c r="K73" s="4">
        <f t="shared" si="58"/>
        <v>-3600</v>
      </c>
      <c r="L73" s="4">
        <f t="shared" si="58"/>
        <v>-1050</v>
      </c>
      <c r="M73" s="4">
        <f t="shared" si="58"/>
        <v>0</v>
      </c>
      <c r="N73" s="4">
        <f t="shared" si="58"/>
        <v>0</v>
      </c>
    </row>
    <row r="74" spans="2:14" x14ac:dyDescent="0.25">
      <c r="B74" s="3" t="s">
        <v>22</v>
      </c>
      <c r="C74" s="3"/>
      <c r="D74" s="3">
        <f t="shared" ref="D74:N74" si="59">C74+D73</f>
        <v>0</v>
      </c>
      <c r="E74" s="3">
        <f t="shared" si="59"/>
        <v>0</v>
      </c>
      <c r="F74" s="3">
        <f t="shared" si="59"/>
        <v>2400</v>
      </c>
      <c r="G74" s="3">
        <f t="shared" si="59"/>
        <v>4400</v>
      </c>
      <c r="H74" s="3">
        <f t="shared" si="59"/>
        <v>5874.4186046511622</v>
      </c>
      <c r="I74" s="3">
        <f t="shared" si="59"/>
        <v>5000</v>
      </c>
      <c r="J74" s="3">
        <f t="shared" si="59"/>
        <v>4650</v>
      </c>
      <c r="K74" s="3">
        <f t="shared" si="59"/>
        <v>1050</v>
      </c>
      <c r="L74" s="3">
        <f t="shared" si="59"/>
        <v>0</v>
      </c>
      <c r="M74" s="3">
        <f t="shared" si="59"/>
        <v>0</v>
      </c>
      <c r="N74" s="19">
        <f t="shared" si="59"/>
        <v>0</v>
      </c>
    </row>
    <row r="75" spans="2:14" x14ac:dyDescent="0.25">
      <c r="B75" s="13" t="s">
        <v>21</v>
      </c>
      <c r="C75" s="13">
        <f t="shared" ref="C75:E75" si="60">C63+C64-C68-C72</f>
        <v>0</v>
      </c>
      <c r="D75" s="13">
        <f t="shared" si="60"/>
        <v>0</v>
      </c>
      <c r="E75" s="13">
        <f t="shared" si="60"/>
        <v>0</v>
      </c>
      <c r="F75" s="13">
        <f>F63+F64-F68-F72</f>
        <v>2400</v>
      </c>
      <c r="G75" s="13">
        <f t="shared" ref="G75:N75" si="61">G63+G64-G68-G72</f>
        <v>1900</v>
      </c>
      <c r="H75" s="13">
        <f t="shared" si="61"/>
        <v>1474.4186046511625</v>
      </c>
      <c r="I75" s="13">
        <f t="shared" si="61"/>
        <v>-874.4186046511627</v>
      </c>
      <c r="J75" s="13">
        <f t="shared" si="61"/>
        <v>-350</v>
      </c>
      <c r="K75" s="13">
        <f t="shared" si="61"/>
        <v>-3600</v>
      </c>
      <c r="L75" s="13">
        <f t="shared" si="61"/>
        <v>-1050</v>
      </c>
      <c r="M75" s="13">
        <f t="shared" si="61"/>
        <v>0</v>
      </c>
      <c r="N75" s="13">
        <f t="shared" si="61"/>
        <v>0</v>
      </c>
    </row>
    <row r="76" spans="2:14" x14ac:dyDescent="0.25">
      <c r="B76" s="13" t="s">
        <v>15</v>
      </c>
      <c r="C76" s="13"/>
      <c r="D76" s="13">
        <f t="shared" ref="D76" si="62">C76+D75</f>
        <v>0</v>
      </c>
      <c r="E76" s="13">
        <f t="shared" ref="E76" si="63">D76+E75</f>
        <v>0</v>
      </c>
      <c r="F76" s="13">
        <f t="shared" ref="F76" si="64">E76+F75</f>
        <v>2400</v>
      </c>
      <c r="G76" s="13">
        <f t="shared" ref="G76" si="65">F76+G75</f>
        <v>4300</v>
      </c>
      <c r="H76" s="13">
        <f t="shared" ref="H76" si="66">G76+H75</f>
        <v>5774.4186046511622</v>
      </c>
      <c r="I76" s="13">
        <f t="shared" ref="I76" si="67">H76+I75</f>
        <v>4900</v>
      </c>
      <c r="J76" s="13">
        <f t="shared" ref="J76" si="68">I76+J75</f>
        <v>4550</v>
      </c>
      <c r="K76" s="13">
        <f t="shared" ref="K76" si="69">J76+K75</f>
        <v>950</v>
      </c>
      <c r="L76" s="13">
        <f t="shared" ref="L76" si="70">K76+L75</f>
        <v>-100</v>
      </c>
      <c r="M76" s="13">
        <f t="shared" ref="M76" si="71">L76+M75</f>
        <v>-100</v>
      </c>
      <c r="N76" s="13">
        <f t="shared" ref="N76" si="72">M76+N75</f>
        <v>-100</v>
      </c>
    </row>
    <row r="78" spans="2:14" x14ac:dyDescent="0.25">
      <c r="F78" s="1" t="s">
        <v>23</v>
      </c>
      <c r="G78" s="17">
        <f>G74/G76</f>
        <v>1.0232558139534884</v>
      </c>
    </row>
  </sheetData>
  <mergeCells count="1">
    <mergeCell ref="D2:K2"/>
  </mergeCells>
  <pageMargins left="0.7" right="0.7" top="0.75" bottom="0.75" header="0.3" footer="0.3"/>
  <pageSetup orientation="portrait" r:id="rId1"/>
  <ignoredErrors>
    <ignoredError sqref="H70 H66 H34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544BE707F11948A582657FF013471B" ma:contentTypeVersion="0" ma:contentTypeDescription="Create a new document." ma:contentTypeScope="" ma:versionID="56226522e69c21c7edc5cb9c3590071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5787acf22db4e4c0ac8b858fca640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1B7898-33B2-4809-A507-6DA8D133392F}"/>
</file>

<file path=customXml/itemProps2.xml><?xml version="1.0" encoding="utf-8"?>
<ds:datastoreItem xmlns:ds="http://schemas.openxmlformats.org/officeDocument/2006/customXml" ds:itemID="{9D2F7B00-A8D0-49D5-BE79-ABE66254D604}"/>
</file>

<file path=customXml/itemProps3.xml><?xml version="1.0" encoding="utf-8"?>
<ds:datastoreItem xmlns:ds="http://schemas.openxmlformats.org/officeDocument/2006/customXml" ds:itemID="{69548D63-1884-4814-9AA0-2840B342FD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 Adjustment Ratio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2014-04-04T00:14:20Z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0x0101009A544BE707F11948A582657FF013471B</vt:lpwstr>
  </property>
  <property fmtid="{D5CDD505-2E9C-101B-9397-08002B2CF9AE}" pid="3" name="IsMyDocuments">
    <vt:bool>true</vt:bool>
  </property>
</Properties>
</file>